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200" windowHeight="10800"/>
  </bookViews>
  <sheets>
    <sheet name="СтартФиниш(030)" sheetId="1" r:id="rId1"/>
  </sheets>
  <externalReferences>
    <externalReference r:id="rId2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1" i="1" l="1"/>
  <c r="I82" i="1"/>
  <c r="M56" i="1"/>
  <c r="I53" i="1"/>
  <c r="M55" i="1"/>
  <c r="I45" i="1"/>
  <c r="M27" i="1"/>
  <c r="I31" i="1"/>
  <c r="M23" i="1"/>
  <c r="I19" i="1"/>
  <c r="I44" i="1"/>
  <c r="M38" i="1"/>
  <c r="M113" i="1"/>
  <c r="I108" i="1"/>
  <c r="M117" i="1"/>
  <c r="I118" i="1"/>
  <c r="D118" i="1"/>
  <c r="M137" i="1"/>
  <c r="I129" i="1"/>
  <c r="M152" i="1" l="1"/>
  <c r="I152" i="1"/>
  <c r="D152" i="1"/>
  <c r="M106" i="1"/>
  <c r="I113" i="1"/>
  <c r="J113" i="1" s="1"/>
  <c r="M80" i="1"/>
  <c r="I75" i="1"/>
  <c r="M79" i="1"/>
  <c r="I83" i="1"/>
  <c r="M63" i="1"/>
  <c r="I64" i="1"/>
  <c r="M173" i="1"/>
  <c r="I175" i="1"/>
  <c r="D173" i="1"/>
  <c r="M142" i="1"/>
  <c r="I143" i="1"/>
  <c r="D143" i="1"/>
  <c r="M178" i="1"/>
  <c r="I180" i="1"/>
  <c r="M164" i="1"/>
  <c r="I165" i="1"/>
  <c r="D163" i="1"/>
  <c r="J152" i="1" l="1"/>
  <c r="M20" i="1"/>
  <c r="I18" i="1"/>
  <c r="M19" i="1"/>
  <c r="I16" i="1"/>
  <c r="M82" i="1"/>
  <c r="I87" i="1"/>
  <c r="M81" i="1"/>
  <c r="I77" i="1"/>
  <c r="M83" i="1"/>
  <c r="I79" i="1"/>
  <c r="J79" i="1" s="1"/>
  <c r="M78" i="1"/>
  <c r="I85" i="1"/>
  <c r="M77" i="1"/>
  <c r="I86" i="1"/>
  <c r="M144" i="1"/>
  <c r="I144" i="1"/>
  <c r="D145" i="1"/>
  <c r="M143" i="1"/>
  <c r="I142" i="1"/>
  <c r="J142" i="1" s="1"/>
  <c r="D142" i="1"/>
  <c r="M141" i="1"/>
  <c r="I141" i="1"/>
  <c r="D144" i="1"/>
  <c r="J19" i="1" l="1"/>
  <c r="J82" i="1"/>
  <c r="J77" i="1"/>
  <c r="J83" i="1"/>
  <c r="J144" i="1"/>
  <c r="J143" i="1"/>
  <c r="J141" i="1"/>
  <c r="M90" i="1"/>
  <c r="I93" i="1"/>
  <c r="M175" i="1" l="1"/>
  <c r="I171" i="1"/>
  <c r="D171" i="1"/>
  <c r="M174" i="1"/>
  <c r="I172" i="1"/>
  <c r="D174" i="1"/>
  <c r="M172" i="1"/>
  <c r="I174" i="1"/>
  <c r="D172" i="1"/>
  <c r="M171" i="1"/>
  <c r="I173" i="1"/>
  <c r="J173" i="1" s="1"/>
  <c r="D170" i="1"/>
  <c r="M170" i="1"/>
  <c r="I170" i="1"/>
  <c r="D175" i="1"/>
  <c r="M153" i="1"/>
  <c r="I153" i="1"/>
  <c r="D153" i="1"/>
  <c r="M150" i="1"/>
  <c r="I147" i="1"/>
  <c r="D150" i="1"/>
  <c r="M149" i="1"/>
  <c r="I150" i="1"/>
  <c r="D149" i="1"/>
  <c r="M148" i="1"/>
  <c r="I148" i="1"/>
  <c r="D147" i="1"/>
  <c r="M147" i="1"/>
  <c r="I149" i="1"/>
  <c r="D148" i="1"/>
  <c r="M145" i="1"/>
  <c r="I145" i="1"/>
  <c r="D140" i="1"/>
  <c r="M140" i="1"/>
  <c r="I140" i="1"/>
  <c r="D141" i="1"/>
  <c r="M139" i="1"/>
  <c r="J139" i="1" s="1"/>
  <c r="M118" i="1"/>
  <c r="I117" i="1"/>
  <c r="J117" i="1" s="1"/>
  <c r="D117" i="1"/>
  <c r="M116" i="1"/>
  <c r="I116" i="1"/>
  <c r="D116" i="1"/>
  <c r="M115" i="1"/>
  <c r="J115" i="1" s="1"/>
  <c r="M179" i="1"/>
  <c r="I179" i="1"/>
  <c r="M46" i="1"/>
  <c r="I54" i="1"/>
  <c r="M107" i="1"/>
  <c r="I107" i="1"/>
  <c r="M105" i="1"/>
  <c r="I102" i="1"/>
  <c r="M96" i="1"/>
  <c r="I94" i="1"/>
  <c r="M131" i="1"/>
  <c r="I128" i="1"/>
  <c r="J174" i="1" l="1"/>
  <c r="J171" i="1"/>
  <c r="J170" i="1"/>
  <c r="J175" i="1"/>
  <c r="J153" i="1"/>
  <c r="J172" i="1"/>
  <c r="J149" i="1"/>
  <c r="J145" i="1"/>
  <c r="J140" i="1"/>
  <c r="J148" i="1"/>
  <c r="J147" i="1"/>
  <c r="J179" i="1"/>
  <c r="J150" i="1"/>
  <c r="J116" i="1"/>
  <c r="J118" i="1"/>
  <c r="J107" i="1"/>
  <c r="M87" i="1"/>
  <c r="I76" i="1"/>
  <c r="I71" i="1"/>
  <c r="J71" i="1" s="1"/>
  <c r="I74" i="1"/>
  <c r="I78" i="1"/>
  <c r="J78" i="1" s="1"/>
  <c r="M76" i="1"/>
  <c r="I84" i="1"/>
  <c r="M75" i="1"/>
  <c r="I73" i="1"/>
  <c r="M74" i="1"/>
  <c r="I72" i="1"/>
  <c r="M73" i="1"/>
  <c r="I80" i="1"/>
  <c r="J80" i="1" s="1"/>
  <c r="M72" i="1"/>
  <c r="I81" i="1"/>
  <c r="J81" i="1" s="1"/>
  <c r="M70" i="1"/>
  <c r="J70" i="1" s="1"/>
  <c r="M24" i="1"/>
  <c r="I23" i="1"/>
  <c r="J23" i="1" s="1"/>
  <c r="I14" i="1"/>
  <c r="I8" i="1"/>
  <c r="J72" i="1" l="1"/>
  <c r="J76" i="1"/>
  <c r="J73" i="1"/>
  <c r="J75" i="1"/>
  <c r="J74" i="1"/>
  <c r="J87" i="1"/>
  <c r="I159" i="1"/>
  <c r="M17" i="1"/>
  <c r="I21" i="1"/>
  <c r="I69" i="1" l="1"/>
  <c r="I55" i="1"/>
  <c r="J55" i="1" s="1"/>
  <c r="I34" i="1"/>
  <c r="I12" i="1"/>
  <c r="I11" i="1"/>
  <c r="I13" i="1"/>
  <c r="I155" i="1" l="1"/>
  <c r="M158" i="1"/>
  <c r="I158" i="1"/>
  <c r="M157" i="1"/>
  <c r="I160" i="1"/>
  <c r="M156" i="1"/>
  <c r="I156" i="1"/>
  <c r="M155" i="1"/>
  <c r="I157" i="1"/>
  <c r="M154" i="1"/>
  <c r="J154" i="1" s="1"/>
  <c r="J158" i="1" l="1"/>
  <c r="J156" i="1"/>
  <c r="J155" i="1"/>
  <c r="J157" i="1"/>
  <c r="I122" i="1"/>
  <c r="M123" i="1"/>
  <c r="I124" i="1"/>
  <c r="M122" i="1"/>
  <c r="I121" i="1"/>
  <c r="M121" i="1"/>
  <c r="I126" i="1"/>
  <c r="M120" i="1"/>
  <c r="I125" i="1"/>
  <c r="M119" i="1"/>
  <c r="I62" i="1"/>
  <c r="I134" i="1"/>
  <c r="I109" i="1"/>
  <c r="M45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I42" i="1"/>
  <c r="I43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M99" i="1"/>
  <c r="I97" i="1"/>
  <c r="M135" i="1"/>
  <c r="I136" i="1"/>
  <c r="M134" i="1"/>
  <c r="I132" i="1"/>
  <c r="I135" i="1"/>
  <c r="I20" i="1"/>
  <c r="J20" i="1" s="1"/>
  <c r="M22" i="1"/>
  <c r="I24" i="1"/>
  <c r="J24" i="1" s="1"/>
  <c r="M21" i="1"/>
  <c r="M18" i="1"/>
  <c r="I22" i="1"/>
  <c r="I9" i="1"/>
  <c r="M54" i="1"/>
  <c r="I46" i="1"/>
  <c r="J46" i="1" s="1"/>
  <c r="M53" i="1"/>
  <c r="I56" i="1"/>
  <c r="J56" i="1" s="1"/>
  <c r="I48" i="1"/>
  <c r="M52" i="1"/>
  <c r="I52" i="1"/>
  <c r="M51" i="1"/>
  <c r="I40" i="1"/>
  <c r="M49" i="1"/>
  <c r="I47" i="1"/>
  <c r="M48" i="1"/>
  <c r="M110" i="1"/>
  <c r="I103" i="1"/>
  <c r="M109" i="1"/>
  <c r="I105" i="1"/>
  <c r="J105" i="1" s="1"/>
  <c r="M112" i="1"/>
  <c r="I112" i="1"/>
  <c r="M104" i="1"/>
  <c r="I106" i="1"/>
  <c r="J106" i="1" s="1"/>
  <c r="M103" i="1"/>
  <c r="M102" i="1"/>
  <c r="I104" i="1"/>
  <c r="M98" i="1"/>
  <c r="I95" i="1"/>
  <c r="M95" i="1"/>
  <c r="I91" i="1"/>
  <c r="M97" i="1"/>
  <c r="M94" i="1"/>
  <c r="I99" i="1"/>
  <c r="I96" i="1"/>
  <c r="J96" i="1" s="1"/>
  <c r="I90" i="1"/>
  <c r="J90" i="1" s="1"/>
  <c r="M67" i="1"/>
  <c r="I60" i="1"/>
  <c r="I63" i="1"/>
  <c r="J63" i="1" s="1"/>
  <c r="I66" i="1"/>
  <c r="I61" i="1"/>
  <c r="I68" i="1"/>
  <c r="M66" i="1"/>
  <c r="M65" i="1"/>
  <c r="I33" i="1"/>
  <c r="M33" i="1"/>
  <c r="I32" i="1"/>
  <c r="M32" i="1"/>
  <c r="I30" i="1"/>
  <c r="I29" i="1"/>
  <c r="M166" i="1"/>
  <c r="I163" i="1"/>
  <c r="M47" i="1"/>
  <c r="M44" i="1"/>
  <c r="M31" i="1"/>
  <c r="I27" i="1"/>
  <c r="J27" i="1" s="1"/>
  <c r="M30" i="1"/>
  <c r="I28" i="1"/>
  <c r="M29" i="1"/>
  <c r="I35" i="1"/>
  <c r="M28" i="1"/>
  <c r="I36" i="1"/>
  <c r="M64" i="1"/>
  <c r="I59" i="1"/>
  <c r="M62" i="1"/>
  <c r="I67" i="1"/>
  <c r="M61" i="1"/>
  <c r="M132" i="1"/>
  <c r="M130" i="1"/>
  <c r="I17" i="1"/>
  <c r="J17" i="1" s="1"/>
  <c r="M162" i="1"/>
  <c r="I168" i="1"/>
  <c r="M180" i="1"/>
  <c r="I178" i="1"/>
  <c r="J178" i="1" s="1"/>
  <c r="M177" i="1"/>
  <c r="I181" i="1"/>
  <c r="I111" i="1"/>
  <c r="M92" i="1"/>
  <c r="I92" i="1"/>
  <c r="M93" i="1"/>
  <c r="I98" i="1"/>
  <c r="A246" i="1"/>
  <c r="I110" i="1"/>
  <c r="M101" i="1"/>
  <c r="I101" i="1"/>
  <c r="I10" i="1"/>
  <c r="I65" i="1"/>
  <c r="M59" i="1"/>
  <c r="M36" i="1"/>
  <c r="M34" i="1"/>
  <c r="M181" i="1"/>
  <c r="I177" i="1"/>
  <c r="D162" i="1"/>
  <c r="M167" i="1"/>
  <c r="I162" i="1"/>
  <c r="D165" i="1"/>
  <c r="M168" i="1"/>
  <c r="I164" i="1"/>
  <c r="J164" i="1" s="1"/>
  <c r="D168" i="1"/>
  <c r="M163" i="1"/>
  <c r="I167" i="1"/>
  <c r="D166" i="1"/>
  <c r="M165" i="1"/>
  <c r="I166" i="1"/>
  <c r="D167" i="1"/>
  <c r="D164" i="1"/>
  <c r="I131" i="1"/>
  <c r="J131" i="1" s="1"/>
  <c r="I138" i="1"/>
  <c r="I137" i="1"/>
  <c r="J137" i="1" s="1"/>
  <c r="M138" i="1"/>
  <c r="M136" i="1"/>
  <c r="I133" i="1"/>
  <c r="M129" i="1"/>
  <c r="I130" i="1"/>
  <c r="M125" i="1"/>
  <c r="I120" i="1"/>
  <c r="I123" i="1"/>
  <c r="I114" i="1"/>
  <c r="M114" i="1"/>
  <c r="M108" i="1"/>
  <c r="M91" i="1"/>
  <c r="M89" i="1"/>
  <c r="J89" i="1" s="1"/>
  <c r="J123" i="1" l="1"/>
  <c r="J121" i="1"/>
  <c r="J120" i="1"/>
  <c r="J122" i="1"/>
  <c r="J69" i="1"/>
  <c r="J68" i="1"/>
  <c r="J36" i="1"/>
  <c r="J62" i="1"/>
  <c r="J32" i="1"/>
  <c r="J65" i="1"/>
  <c r="J66" i="1"/>
  <c r="J52" i="1"/>
  <c r="J53" i="1"/>
  <c r="J135" i="1"/>
  <c r="J34" i="1"/>
  <c r="J67" i="1"/>
  <c r="J94" i="1"/>
  <c r="J95" i="1"/>
  <c r="J98" i="1"/>
  <c r="J103" i="1"/>
  <c r="J99" i="1"/>
  <c r="J134" i="1"/>
  <c r="J21" i="1"/>
  <c r="J22" i="1"/>
  <c r="J18" i="1"/>
  <c r="J110" i="1"/>
  <c r="J109" i="1"/>
  <c r="J112" i="1"/>
  <c r="J102" i="1"/>
  <c r="J104" i="1"/>
  <c r="J97" i="1"/>
  <c r="J33" i="1"/>
  <c r="J166" i="1"/>
  <c r="J28" i="1"/>
  <c r="J30" i="1"/>
  <c r="J44" i="1"/>
  <c r="J31" i="1"/>
  <c r="J29" i="1"/>
  <c r="J61" i="1"/>
  <c r="J64" i="1"/>
  <c r="J132" i="1"/>
  <c r="J130" i="1"/>
  <c r="J162" i="1"/>
  <c r="J93" i="1"/>
  <c r="J177" i="1"/>
  <c r="J180" i="1"/>
  <c r="J92" i="1"/>
  <c r="J101" i="1"/>
  <c r="J59" i="1"/>
  <c r="J163" i="1"/>
  <c r="J167" i="1"/>
  <c r="J165" i="1"/>
  <c r="J168" i="1"/>
  <c r="J181" i="1"/>
  <c r="J108" i="1"/>
  <c r="J114" i="1"/>
  <c r="J138" i="1"/>
  <c r="J91" i="1"/>
  <c r="J125" i="1"/>
  <c r="J129" i="1"/>
  <c r="J136" i="1"/>
  <c r="I41" i="1"/>
  <c r="I50" i="1"/>
  <c r="J54" i="1" s="1"/>
  <c r="M40" i="1"/>
  <c r="I49" i="1"/>
  <c r="J47" i="1" s="1"/>
  <c r="M43" i="1"/>
  <c r="M41" i="1"/>
  <c r="M42" i="1"/>
  <c r="I51" i="1"/>
  <c r="J45" i="1" s="1"/>
  <c r="M39" i="1"/>
  <c r="I39" i="1"/>
  <c r="I38" i="1"/>
  <c r="J38" i="1" s="1"/>
  <c r="M15" i="1"/>
  <c r="J49" i="1" l="1"/>
  <c r="J51" i="1"/>
  <c r="J39" i="1"/>
  <c r="J43" i="1"/>
  <c r="J40" i="1"/>
  <c r="J41" i="1"/>
</calcChain>
</file>

<file path=xl/sharedStrings.xml><?xml version="1.0" encoding="utf-8"?>
<sst xmlns="http://schemas.openxmlformats.org/spreadsheetml/2006/main" count="358" uniqueCount="208">
  <si>
    <t xml:space="preserve">№ </t>
  </si>
  <si>
    <t>Фамилия, Имя  участника</t>
  </si>
  <si>
    <t>Время
старта</t>
  </si>
  <si>
    <t>Время финиша</t>
  </si>
  <si>
    <t>организация</t>
  </si>
  <si>
    <t>Год рож</t>
  </si>
  <si>
    <t>М</t>
  </si>
  <si>
    <t>Гл.судья соревнований-</t>
  </si>
  <si>
    <t>С.В.АЛИЕВ</t>
  </si>
  <si>
    <t>УХТА</t>
  </si>
  <si>
    <t>СОСНОГОРСК</t>
  </si>
  <si>
    <t xml:space="preserve">  ПРОТОКОЛ</t>
  </si>
  <si>
    <t>УХТА СШ 1 АЛИЕВ А.С.</t>
  </si>
  <si>
    <t>УХТА СШ 1 МОРОЗОВА Н.Н.</t>
  </si>
  <si>
    <t>ДЫДЫК НЕЛЛИ</t>
  </si>
  <si>
    <t>ТЕПЛОВА АЛИНА</t>
  </si>
  <si>
    <t>АНДРЕЕВ АРТЕМ</t>
  </si>
  <si>
    <t>с коэф.</t>
  </si>
  <si>
    <t>БРУСНИЦЫНА ЕКАТЕРИНА</t>
  </si>
  <si>
    <t>ВАНЬКОВ АНДРЕЙ</t>
  </si>
  <si>
    <t>Результат</t>
  </si>
  <si>
    <t>АЛЬФЕР МАРК</t>
  </si>
  <si>
    <t>ВЛАСОВ ИЛЬЯ</t>
  </si>
  <si>
    <t>СМИРНОВ ИВАН</t>
  </si>
  <si>
    <t>ИВАНОВА ТАИСИЯ</t>
  </si>
  <si>
    <t>лет</t>
  </si>
  <si>
    <t>МИЛЯЕВА ЕКАТЕРИНА</t>
  </si>
  <si>
    <t xml:space="preserve">Девочки 2015-2016 г.р. </t>
  </si>
  <si>
    <t>СТЕПАНОВ МАТВЕЙ</t>
  </si>
  <si>
    <t>ЛИВАТОВ ИВАН</t>
  </si>
  <si>
    <t xml:space="preserve">Мальчики 2015-2016 г.р. </t>
  </si>
  <si>
    <t xml:space="preserve">Девушки 2013-2014 г.р.   </t>
  </si>
  <si>
    <t xml:space="preserve">Юноши 2013-2014 г.р.   </t>
  </si>
  <si>
    <t xml:space="preserve">Девушки 2011-2012 г.р.   </t>
  </si>
  <si>
    <t xml:space="preserve">Девушки 2009-2010 г.р.   </t>
  </si>
  <si>
    <t xml:space="preserve">Юноши 2011-2012 г.р.   </t>
  </si>
  <si>
    <t xml:space="preserve">Юноши 2009-2010 г.р.   </t>
  </si>
  <si>
    <t xml:space="preserve">Женщины 1995-2006 г.р.  19-30 лет </t>
  </si>
  <si>
    <t>Женщины 1975-1994 г.р. 31-50 лет</t>
  </si>
  <si>
    <t>Мужчины 1955-1964 г.р. 61-70 лет и ст.</t>
  </si>
  <si>
    <t xml:space="preserve">Юноши 2007-2008 г.р.   </t>
  </si>
  <si>
    <t>НОСОВ БОРИС</t>
  </si>
  <si>
    <t xml:space="preserve">Девочки 2017 г.р. и мл.  </t>
  </si>
  <si>
    <t>Мальчики 2017 г.р. и мл.</t>
  </si>
  <si>
    <t>Юноши 1995-2006 г.р.   19-30 лет</t>
  </si>
  <si>
    <t>Мужчины 1985-1994г.р.  31-40 лет</t>
  </si>
  <si>
    <t>Мужчины 1965-1984 г.р.     41-60 лет</t>
  </si>
  <si>
    <t>УНГЕМАХ ИВАН</t>
  </si>
  <si>
    <t>РОЧЕВ ЗАХАР</t>
  </si>
  <si>
    <r>
      <t>место проведения</t>
    </r>
    <r>
      <rPr>
        <b/>
        <sz val="12"/>
        <rFont val="Times New Roman Cyr"/>
        <charset val="204"/>
      </rPr>
      <t>:</t>
    </r>
    <r>
      <rPr>
        <sz val="12"/>
        <rFont val="Times New Roman Cyr"/>
        <charset val="204"/>
      </rPr>
      <t>г.Ухта, мкр.УРМЗ л/б МУ "СШ № 1"</t>
    </r>
  </si>
  <si>
    <t xml:space="preserve">УХТА </t>
  </si>
  <si>
    <t>ХАЙРУЛИН ЛЕВ</t>
  </si>
  <si>
    <t>ХАЙРУЛИН МИХАИЛ</t>
  </si>
  <si>
    <t>ГОРЕЛОВА ДАРЬЯ</t>
  </si>
  <si>
    <t>ШЕПЕЛЕВ НИКОЛАЙ</t>
  </si>
  <si>
    <t>КУЛЕШОВ АЛЕКСАНДР</t>
  </si>
  <si>
    <t>ГОРЕЛОВА АННА</t>
  </si>
  <si>
    <t>МЕДВЕДЕВА ВЕРОНИКА</t>
  </si>
  <si>
    <t>МОШКИН АЛЕКСЕЙ</t>
  </si>
  <si>
    <t>СГПЗ</t>
  </si>
  <si>
    <t>БУРЯКОВА ЕКАТЕРИНА</t>
  </si>
  <si>
    <t>ШУДАЯГ СШ 1 САВИНА Е.Д.</t>
  </si>
  <si>
    <t>БУШЕНЕВА ИРИНА</t>
  </si>
  <si>
    <t>ЛЕЩЕНКО ВАЛЕРИЯ</t>
  </si>
  <si>
    <t>СУХАНОВА ПОЛИНА</t>
  </si>
  <si>
    <t>ВОДНЫЙ СШ 1 ПРОКУДОВИЧ Н.М.</t>
  </si>
  <si>
    <t>ЧУРОВА МИЛАНА</t>
  </si>
  <si>
    <t>ШМЫГОВАТАЯ ЛИКА</t>
  </si>
  <si>
    <t>АЗНАБАЕВА АРИНА</t>
  </si>
  <si>
    <t>ТАРАНЕНКО АКСИНЬЯ</t>
  </si>
  <si>
    <t>ТЕРЕНТЬЕВА АПОЛЛИНАРИЯ</t>
  </si>
  <si>
    <t>ЧУРОВА ВИКТОРИЯ</t>
  </si>
  <si>
    <t>ВЛАСОВА АНАСТАСИЯ</t>
  </si>
  <si>
    <t>ДАНИЛИНА АНАСТАСИЯ</t>
  </si>
  <si>
    <t>ДЖАФАРОВА МАРИЯ</t>
  </si>
  <si>
    <t>ЗАБЕЛИНСКАЯ АДЕЛИНА</t>
  </si>
  <si>
    <t>КНУРЕНКО СОФЬЯ</t>
  </si>
  <si>
    <t>ЛУЗГИНА ЕСЕНИЯ</t>
  </si>
  <si>
    <t>ТЕРЕНТЬЕВА ДИАНА</t>
  </si>
  <si>
    <t>ГРЕХНЕВА ЕКАТЕРИНА</t>
  </si>
  <si>
    <t>ПАЛЬШИНА АЛИСА</t>
  </si>
  <si>
    <t>СОТНИЧУК ОЛЕСЯ</t>
  </si>
  <si>
    <t>ФАТОВА ИРИНА</t>
  </si>
  <si>
    <t>МАКСИМОВА НАДЕЖДА</t>
  </si>
  <si>
    <t>КУЛЕШОВА ТАТЬЯНА</t>
  </si>
  <si>
    <t>АКСЕНОВ ВАДИМ</t>
  </si>
  <si>
    <t>БАЖУКОВ СЕМЕН</t>
  </si>
  <si>
    <t>КРУТИКОВ АНТОН</t>
  </si>
  <si>
    <t>ТРИШИН ЯРОСЛАВ</t>
  </si>
  <si>
    <t>КРОПОТИН РУСЛАН</t>
  </si>
  <si>
    <t>КУШАК ЯРОСЛАВ</t>
  </si>
  <si>
    <t>МУЖИКОВ НИКИФОР</t>
  </si>
  <si>
    <t>ТАРЛЫКОВ АРТЕМ</t>
  </si>
  <si>
    <t>ТЕРЕНТЬЕВ ЕФИМ</t>
  </si>
  <si>
    <t>БОРМОТОВА АРИНА</t>
  </si>
  <si>
    <t>БУРЯКОВ ЯРОСЛАВ</t>
  </si>
  <si>
    <t>БУШЕНЕВ ЮРИЙ</t>
  </si>
  <si>
    <t>ИСАКОВ ГЛЕБ</t>
  </si>
  <si>
    <t>ХУДЯЕВ ИВАН</t>
  </si>
  <si>
    <t>МАКСИМОВ ИВАН</t>
  </si>
  <si>
    <t>КИРЬЯНОВ НИКОЛАЙ</t>
  </si>
  <si>
    <t>ПУШКАРЕВ ВИКТОР</t>
  </si>
  <si>
    <t>ЕФРЕМОВ АРТЕМ</t>
  </si>
  <si>
    <t>ИЗМАЙЛОВ МАКСИМ</t>
  </si>
  <si>
    <t>КНЯЗЬКИН ДМИТРИЙ</t>
  </si>
  <si>
    <t>КУШАК АРТУР</t>
  </si>
  <si>
    <t>МИСЕВ ГЛЕБ</t>
  </si>
  <si>
    <t>СТЕФАНОВИЧ АЛЕКСЕЙ</t>
  </si>
  <si>
    <t>ВОРОНЦОВ ВИКТОР</t>
  </si>
  <si>
    <t>ГУЗЕНКО БОГДАН</t>
  </si>
  <si>
    <t>ТЕРЕНТЬЕВ ЗАХАР</t>
  </si>
  <si>
    <t>ЯРЕГА СШ 1 ШАРОВА И.В.</t>
  </si>
  <si>
    <t>ЯКИМОВ ЯРОСЛАВ</t>
  </si>
  <si>
    <t>НОГИН РОМАН</t>
  </si>
  <si>
    <t xml:space="preserve"> </t>
  </si>
  <si>
    <t>ГАЙСИН РЕНАТ</t>
  </si>
  <si>
    <t>АЛЬЧИКОВ ЗАХАР</t>
  </si>
  <si>
    <t>ВЕЛИЧКО ВИКТОР</t>
  </si>
  <si>
    <t>КОРКИНА ГАЛИНА</t>
  </si>
  <si>
    <t>2км</t>
  </si>
  <si>
    <t xml:space="preserve">Девушки 2007-2008 г.р.  </t>
  </si>
  <si>
    <t>ШИТОВ КЛИМЕНТИЙ</t>
  </si>
  <si>
    <t>ШУМИЛОВ ЯРОМИР</t>
  </si>
  <si>
    <t xml:space="preserve">ПАЛЬШИНА АЛЕКСАНДРА </t>
  </si>
  <si>
    <t>ГАЙСИН АРТЕМ</t>
  </si>
  <si>
    <t>ПАЛЬШИНА СОФИЯ</t>
  </si>
  <si>
    <t>БАЖИНА ПОЛИНА</t>
  </si>
  <si>
    <t>ЕФРЕМОВ ЕГОР</t>
  </si>
  <si>
    <t>КУРОЧКИНА АРИНА</t>
  </si>
  <si>
    <t xml:space="preserve">КРЮЧКОВ ВЛАДИСЛАВ </t>
  </si>
  <si>
    <t xml:space="preserve">СИТКАРЕВА АГЛАЯ </t>
  </si>
  <si>
    <t xml:space="preserve">БЛАГОДАТСКИХ ВАЛЕРИЯ </t>
  </si>
  <si>
    <t>ФЕРИН РОМАН</t>
  </si>
  <si>
    <t>1км</t>
  </si>
  <si>
    <t>3км</t>
  </si>
  <si>
    <t>5км</t>
  </si>
  <si>
    <t>ГОРБАТЮК КСЕНИЯ</t>
  </si>
  <si>
    <t>СЕМИРОТ МАТВЕЙ</t>
  </si>
  <si>
    <t>СУХАНОВ ИВАН</t>
  </si>
  <si>
    <t>ВЛАДЫКИН МИРОН</t>
  </si>
  <si>
    <t>АДИЕВА САБИЯ</t>
  </si>
  <si>
    <t>КЕРН ВАРВАРА</t>
  </si>
  <si>
    <t>ЛЕСИН АЛЕКСАНДР</t>
  </si>
  <si>
    <t>ВУКТЫЛ</t>
  </si>
  <si>
    <t>Н.ОДЕС</t>
  </si>
  <si>
    <t>ЛОГИНОВ РУСЛАН</t>
  </si>
  <si>
    <t>ГОЛЯДКИНА ЛИДИЯ</t>
  </si>
  <si>
    <t>ГАМУЛИНА ОЛЕСЯ</t>
  </si>
  <si>
    <t>РОЧЕВ ИГНАТ</t>
  </si>
  <si>
    <t>РОЧЕВ ДЕМЬЯН</t>
  </si>
  <si>
    <t>РОЧЕВ АЛЕКСЕЙ</t>
  </si>
  <si>
    <t>ТРЕТИЙ  ЭТАП КУБКА МУНИЦИПАЛЬНОГО ОКРУГА "УХТА" ПО ЛЫЖНЫМ ГОНКАМ</t>
  </si>
  <si>
    <t>СТИЛЬ ХОДА СВОБОДНЫЙ</t>
  </si>
  <si>
    <t>ПЛЕХАНОВ ВЛАДИМИР</t>
  </si>
  <si>
    <t xml:space="preserve">САЛАМАТОВ АЛЕКСАНДР </t>
  </si>
  <si>
    <t>ГУЩИНА ДАРЬЯ</t>
  </si>
  <si>
    <t>КУЗЬМЕНКО ДЕНИС</t>
  </si>
  <si>
    <t>ПАХОМОВ ЕВГЕНИЙ</t>
  </si>
  <si>
    <t>ФОМИН НИКИТА</t>
  </si>
  <si>
    <t>ГОЛОВЕШКИН КОНСТАНТИН</t>
  </si>
  <si>
    <t>БАТУХИН МИХАИЛ</t>
  </si>
  <si>
    <t xml:space="preserve">ДУРКИНА ЛИЛИЯ </t>
  </si>
  <si>
    <t>САЗОНОВА ЕКАТЕРИНА</t>
  </si>
  <si>
    <t>СОПОВА АЛИНА</t>
  </si>
  <si>
    <t>ЯКУШЕНКОВА ТАТЬЯНА</t>
  </si>
  <si>
    <t xml:space="preserve">СМИРНОВА АЛЕКСАНДРА </t>
  </si>
  <si>
    <t xml:space="preserve">ТРИФОНОВА УЛЬЯНА </t>
  </si>
  <si>
    <t xml:space="preserve">ЦАРЕВА КСЕНИЯ </t>
  </si>
  <si>
    <t>ЯЛОВИЙ ЕВГЕНИЙ</t>
  </si>
  <si>
    <t xml:space="preserve">ВОЛКОВА МИЛАНА </t>
  </si>
  <si>
    <t xml:space="preserve">ЧУПРОВА ЕКАТЕРИНА </t>
  </si>
  <si>
    <t>УСТЬ-ЦИЛЕМСКИЙ Р-Н</t>
  </si>
  <si>
    <t xml:space="preserve">АЛИСУЛТАНОВА АННА </t>
  </si>
  <si>
    <t xml:space="preserve">ТКАЧУК ЮЛИЯ </t>
  </si>
  <si>
    <t>УСТЬ-КУЛОМСКИЙ  Р-Н</t>
  </si>
  <si>
    <t xml:space="preserve">ЗОЛОТАРЕВ НИКИТА </t>
  </si>
  <si>
    <t>КАРМАНОВ МИРОН</t>
  </si>
  <si>
    <t>КАРМАНОВ РОБЕРТ</t>
  </si>
  <si>
    <t>РОЗЕНФЕЛЬД МИХАИЛ</t>
  </si>
  <si>
    <t>СИМАКОВ МАКСИМ</t>
  </si>
  <si>
    <t>СПИЧЕНОК  ДАНИИЛ</t>
  </si>
  <si>
    <t>ВОЛОШИНА МИЯ</t>
  </si>
  <si>
    <t>МАКАРЕНКО МИХАИЛ</t>
  </si>
  <si>
    <t>МУДРОВ АЛЕКСАНДР</t>
  </si>
  <si>
    <t>КОНЕСА ЛЕОНТИЙ</t>
  </si>
  <si>
    <t>БУШНЕВА ЕВГЕНИЯ</t>
  </si>
  <si>
    <t xml:space="preserve">УДАЛОВА ЛЮДМИЛА </t>
  </si>
  <si>
    <t>06 ЯНВАРЯ 2025г.</t>
  </si>
  <si>
    <t>ДМИТРИЕВ ЕВГЕНИЙ</t>
  </si>
  <si>
    <t>ПРЕДЫБАЙЛО АЛЕКСАНДР</t>
  </si>
  <si>
    <t>ИСАК ВАЛЕРИЯ</t>
  </si>
  <si>
    <t>ДЬЯКОНОВ АНДРЕЙ</t>
  </si>
  <si>
    <t xml:space="preserve">КЛЯШТОРНЫЙ ГРИГОРИЙ </t>
  </si>
  <si>
    <t>ВОРОБЬЕВА ЕКАТЕРИНА</t>
  </si>
  <si>
    <t xml:space="preserve">НЕМЧИНОВ АЛЕКСЕЙ </t>
  </si>
  <si>
    <t>ДУРКИН КИРИЛЛ</t>
  </si>
  <si>
    <t>ДУРКИН ДАНИЛ</t>
  </si>
  <si>
    <t xml:space="preserve">СМЕТАНИНА ПОЛИНА </t>
  </si>
  <si>
    <t>МОСКВА</t>
  </si>
  <si>
    <t xml:space="preserve">ПОПОВ НИКИТА </t>
  </si>
  <si>
    <t>ЧЕКМАРЕВА ЛИЛИЯ</t>
  </si>
  <si>
    <t>РУШАНЯН МИЛЕНА</t>
  </si>
  <si>
    <t>АРТЕЕВ НИКИТА</t>
  </si>
  <si>
    <t>ПОКОТИЛО МАРИНА</t>
  </si>
  <si>
    <t>ТЕТЕРИН ЕВГЕНИЙ</t>
  </si>
  <si>
    <t>ТЕТЕРИН ИЛЬЯ</t>
  </si>
  <si>
    <t>БАЛА ГЛЕБ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</si>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</sst>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mm:ss.00"/>
  </numFmts>
  <fonts count="30" x14ac:knownFonts="1">
    <font>
      <sz val="14"/>
      <name val="Courier New Cyr"/>
      <charset val="204"/>
    </font>
    <font>
      <sz val="11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"/>
      <family val="2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"/>
      <family val="1"/>
    </font>
    <font>
      <b/>
      <sz val="16"/>
      <name val="Monotype Corsiva"/>
      <family val="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i/>
      <sz val="12"/>
      <name val="Times New Roman Cyr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sz val="12"/>
      <color theme="1"/>
      <name val="Arial"/>
      <family val="2"/>
      <charset val="204"/>
    </font>
    <font>
      <b/>
      <sz val="12"/>
      <name val="Times New Roman"/>
      <family val="1"/>
    </font>
    <font>
      <sz val="12"/>
      <color theme="0"/>
      <name val="Arial"/>
      <family val="2"/>
      <charset val="204"/>
    </font>
    <font>
      <b/>
      <sz val="10"/>
      <color theme="0"/>
      <name val="Times New Roman"/>
      <family val="1"/>
    </font>
    <font>
      <b/>
      <sz val="9"/>
      <name val="Times New Roman Cyr"/>
      <charset val="204"/>
    </font>
    <font>
      <sz val="12"/>
      <color theme="0"/>
      <name val="Times New Roman"/>
      <family val="1"/>
    </font>
    <font>
      <b/>
      <sz val="9"/>
      <color rgb="FFFF0000"/>
      <name val="Times New Roman Cyr"/>
      <family val="1"/>
      <charset val="204"/>
    </font>
    <font>
      <sz val="12"/>
      <color rgb="FFFF0000"/>
      <name val="Arial"/>
      <family val="2"/>
      <charset val="204"/>
    </font>
    <font>
      <b/>
      <sz val="10"/>
      <color rgb="FFFF0000"/>
      <name val="Times New Roman"/>
      <family val="1"/>
    </font>
    <font>
      <sz val="10"/>
      <color rgb="FFFF0000"/>
      <name val="Times New Roman Cyr"/>
      <family val="1"/>
      <charset val="204"/>
    </font>
    <font>
      <sz val="10"/>
      <color rgb="FF000000"/>
      <name val="Calibri"/>
      <family val="2"/>
      <charset val="204"/>
      <scheme val="minor"/>
    </font>
    <font>
      <b/>
      <i/>
      <sz val="11"/>
      <name val="Times New Roman Cyr"/>
      <charset val="204"/>
    </font>
    <font>
      <b/>
      <sz val="12"/>
      <color rgb="FFFF0000"/>
      <name val="Times New Roman Cyr"/>
      <family val="1"/>
      <charset val="204"/>
    </font>
    <font>
      <sz val="12"/>
      <name val="Times New Roman"/>
      <family val="1"/>
    </font>
    <font>
      <b/>
      <sz val="12"/>
      <color theme="0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4" fillId="0" borderId="0"/>
  </cellStyleXfs>
  <cellXfs count="8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47" fontId="2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4" fillId="0" borderId="0" xfId="1" applyFont="1"/>
    <xf numFmtId="0" fontId="9" fillId="0" borderId="0" xfId="1" applyFont="1" applyAlignment="1">
      <alignment horizontal="center" vertical="center" wrapText="1"/>
    </xf>
    <xf numFmtId="0" fontId="16" fillId="0" borderId="0" xfId="1" applyFont="1"/>
    <xf numFmtId="164" fontId="17" fillId="0" borderId="1" xfId="1" applyNumberFormat="1" applyFont="1" applyBorder="1" applyAlignment="1">
      <alignment horizontal="center"/>
    </xf>
    <xf numFmtId="0" fontId="18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47" fontId="9" fillId="0" borderId="0" xfId="1" applyNumberFormat="1" applyFont="1" applyAlignment="1">
      <alignment horizontal="left" vertical="center"/>
    </xf>
    <xf numFmtId="47" fontId="9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47" fontId="5" fillId="0" borderId="0" xfId="1" applyNumberFormat="1" applyFont="1" applyAlignment="1">
      <alignment horizontal="center" vertical="center"/>
    </xf>
    <xf numFmtId="47" fontId="6" fillId="0" borderId="0" xfId="1" applyNumberFormat="1" applyFont="1" applyAlignment="1">
      <alignment horizontal="center" vertical="center"/>
    </xf>
    <xf numFmtId="0" fontId="21" fillId="0" borderId="0" xfId="1" applyFont="1"/>
    <xf numFmtId="0" fontId="22" fillId="0" borderId="0" xfId="0" applyFont="1" applyAlignment="1">
      <alignment horizontal="center"/>
    </xf>
    <xf numFmtId="0" fontId="23" fillId="0" borderId="0" xfId="1" applyFont="1" applyAlignment="1">
      <alignment horizontal="center" vertical="center" wrapText="1"/>
    </xf>
    <xf numFmtId="1" fontId="21" fillId="0" borderId="0" xfId="1" applyNumberFormat="1" applyFont="1"/>
    <xf numFmtId="164" fontId="17" fillId="4" borderId="1" xfId="1" applyNumberFormat="1" applyFont="1" applyFill="1" applyBorder="1" applyAlignment="1">
      <alignment horizontal="center"/>
    </xf>
    <xf numFmtId="0" fontId="3" fillId="0" borderId="1" xfId="1" applyFont="1" applyBorder="1"/>
    <xf numFmtId="164" fontId="7" fillId="0" borderId="1" xfId="1" applyNumberFormat="1" applyFont="1" applyBorder="1" applyAlignment="1">
      <alignment horizontal="center"/>
    </xf>
    <xf numFmtId="0" fontId="10" fillId="0" borderId="1" xfId="1" applyFont="1" applyFill="1" applyBorder="1" applyAlignment="1">
      <alignment horizontal="left" vertical="center"/>
    </xf>
    <xf numFmtId="47" fontId="9" fillId="0" borderId="1" xfId="1" applyNumberFormat="1" applyFont="1" applyBorder="1"/>
    <xf numFmtId="47" fontId="9" fillId="0" borderId="1" xfId="1" applyNumberFormat="1" applyFont="1" applyBorder="1" applyAlignment="1">
      <alignment horizontal="center" vertical="center"/>
    </xf>
    <xf numFmtId="0" fontId="29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47" fontId="19" fillId="0" borderId="1" xfId="1" applyNumberFormat="1" applyFont="1" applyBorder="1" applyAlignment="1">
      <alignment horizontal="center" vertical="center"/>
    </xf>
    <xf numFmtId="0" fontId="28" fillId="0" borderId="1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16" fillId="0" borderId="2" xfId="1" applyFont="1" applyBorder="1"/>
    <xf numFmtId="0" fontId="4" fillId="0" borderId="1" xfId="1" applyFont="1" applyBorder="1" applyAlignment="1">
      <alignment horizontal="center" vertical="center" textRotation="255" wrapText="1"/>
    </xf>
    <xf numFmtId="0" fontId="11" fillId="0" borderId="1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textRotation="255" wrapText="1"/>
    </xf>
    <xf numFmtId="0" fontId="9" fillId="3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/>
    </xf>
    <xf numFmtId="0" fontId="15" fillId="2" borderId="1" xfId="0" applyFont="1" applyFill="1" applyBorder="1" applyAlignment="1">
      <alignment vertical="top" wrapText="1"/>
    </xf>
    <xf numFmtId="0" fontId="15" fillId="0" borderId="1" xfId="1" applyFont="1" applyBorder="1" applyAlignment="1">
      <alignment vertical="center"/>
    </xf>
    <xf numFmtId="47" fontId="27" fillId="0" borderId="1" xfId="1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47" fontId="10" fillId="0" borderId="1" xfId="1" applyNumberFormat="1" applyFont="1" applyBorder="1"/>
    <xf numFmtId="0" fontId="3" fillId="0" borderId="1" xfId="1" applyFont="1" applyFill="1" applyBorder="1"/>
    <xf numFmtId="0" fontId="10" fillId="0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center" vertical="top" wrapText="1"/>
    </xf>
    <xf numFmtId="0" fontId="10" fillId="0" borderId="1" xfId="1" applyFont="1" applyBorder="1" applyAlignment="1">
      <alignment vertical="center" wrapText="1"/>
    </xf>
    <xf numFmtId="0" fontId="15" fillId="0" borderId="1" xfId="0" applyFont="1" applyFill="1" applyBorder="1" applyAlignment="1">
      <alignment vertical="top" wrapText="1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0" fillId="0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47" fontId="26" fillId="0" borderId="1" xfId="1" applyNumberFormat="1" applyFont="1" applyBorder="1"/>
    <xf numFmtId="0" fontId="29" fillId="0" borderId="0" xfId="0" applyFont="1" applyAlignment="1">
      <alignment horizontal="left" vertical="top" wrapText="1"/>
    </xf>
    <xf numFmtId="0" fontId="9" fillId="0" borderId="0" xfId="1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5" fillId="0" borderId="0" xfId="1" applyFont="1" applyAlignment="1">
      <alignment horizontal="right" vertical="center" wrapText="1"/>
    </xf>
    <xf numFmtId="47" fontId="9" fillId="0" borderId="5" xfId="1" applyNumberFormat="1" applyFont="1" applyBorder="1"/>
    <xf numFmtId="47" fontId="9" fillId="0" borderId="0" xfId="1" applyNumberFormat="1" applyFont="1" applyBorder="1"/>
  </cellXfs>
  <cellStyles count="3">
    <cellStyle name="Обычный" xfId="0" builtinId="0"/>
    <cellStyle name="Обычный 2" xfId="2"/>
    <cellStyle name="Обычный_All start" xfId="1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45;&#1058;&#1045;&#1056;&#1040;&#1053;&#1067;%20&#1057;%20&#1050;&#1054;&#1069;&#1060;&#1060;&#1048;&#1062;&#1048;&#1045;&#1053;&#1058;&#1054;&#1052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тартФиниш(030)"/>
      <sheetName val="СтартФиниш(30д)"/>
      <sheetName val="Коэффициенты"/>
    </sheetNames>
    <sheetDataSet>
      <sheetData sheetId="0" refreshError="1"/>
      <sheetData sheetId="1" refreshError="1"/>
      <sheetData sheetId="2" refreshError="1"/>
      <sheetData sheetId="3" refreshError="1">
        <row r="2">
          <cell r="A2">
            <v>31</v>
          </cell>
          <cell r="B2">
            <v>1.00248</v>
          </cell>
        </row>
        <row r="3">
          <cell r="A3">
            <v>32</v>
          </cell>
          <cell r="B3">
            <v>1.00421</v>
          </cell>
        </row>
        <row r="4">
          <cell r="A4">
            <v>33</v>
          </cell>
          <cell r="B4">
            <v>1.0063899999999999</v>
          </cell>
        </row>
        <row r="5">
          <cell r="A5">
            <v>34</v>
          </cell>
          <cell r="B5">
            <v>1.0090300000000001</v>
          </cell>
        </row>
        <row r="6">
          <cell r="A6">
            <v>35</v>
          </cell>
          <cell r="B6">
            <v>1.0121199999999999</v>
          </cell>
        </row>
        <row r="7">
          <cell r="A7">
            <v>36</v>
          </cell>
          <cell r="B7">
            <v>1.0156700000000001</v>
          </cell>
        </row>
        <row r="8">
          <cell r="A8">
            <v>37</v>
          </cell>
          <cell r="B8">
            <v>1.0196700000000001</v>
          </cell>
        </row>
        <row r="9">
          <cell r="A9">
            <v>38</v>
          </cell>
          <cell r="B9">
            <v>1.0241199999999999</v>
          </cell>
        </row>
        <row r="10">
          <cell r="A10">
            <v>39</v>
          </cell>
          <cell r="B10">
            <v>1.02902</v>
          </cell>
        </row>
        <row r="11">
          <cell r="A11">
            <v>40</v>
          </cell>
          <cell r="B11">
            <v>1.0343800000000001</v>
          </cell>
        </row>
        <row r="12">
          <cell r="A12">
            <v>41</v>
          </cell>
          <cell r="B12">
            <v>1.0401899999999999</v>
          </cell>
        </row>
        <row r="13">
          <cell r="A13">
            <v>42</v>
          </cell>
          <cell r="B13">
            <v>1.0464500000000001</v>
          </cell>
        </row>
        <row r="14">
          <cell r="A14">
            <v>43</v>
          </cell>
          <cell r="B14">
            <v>1.0531699999999999</v>
          </cell>
        </row>
        <row r="15">
          <cell r="A15">
            <v>44</v>
          </cell>
          <cell r="B15">
            <v>1.0603400000000001</v>
          </cell>
        </row>
        <row r="16">
          <cell r="A16">
            <v>45</v>
          </cell>
          <cell r="B16">
            <v>1.06796</v>
          </cell>
        </row>
        <row r="17">
          <cell r="A17">
            <v>46</v>
          </cell>
          <cell r="B17">
            <v>1.07603</v>
          </cell>
        </row>
        <row r="18">
          <cell r="A18">
            <v>47</v>
          </cell>
          <cell r="B18">
            <v>1.08456</v>
          </cell>
        </row>
        <row r="19">
          <cell r="A19">
            <v>48</v>
          </cell>
          <cell r="B19">
            <v>1.09355</v>
          </cell>
        </row>
        <row r="20">
          <cell r="A20">
            <v>49</v>
          </cell>
          <cell r="B20">
            <v>1.1029800000000001</v>
          </cell>
        </row>
        <row r="21">
          <cell r="A21">
            <v>50</v>
          </cell>
          <cell r="B21">
            <v>1.11287</v>
          </cell>
        </row>
        <row r="22">
          <cell r="A22">
            <v>51</v>
          </cell>
          <cell r="B22">
            <v>1.12321</v>
          </cell>
        </row>
        <row r="23">
          <cell r="A23">
            <v>52</v>
          </cell>
          <cell r="B23">
            <v>1.13401</v>
          </cell>
        </row>
        <row r="24">
          <cell r="A24">
            <v>53</v>
          </cell>
          <cell r="B24">
            <v>1.1452500000000001</v>
          </cell>
        </row>
        <row r="25">
          <cell r="A25">
            <v>54</v>
          </cell>
          <cell r="B25">
            <v>1.1569499999999999</v>
          </cell>
        </row>
        <row r="26">
          <cell r="A26">
            <v>55</v>
          </cell>
          <cell r="B26">
            <v>1.1672899999999999</v>
          </cell>
        </row>
        <row r="27">
          <cell r="A27">
            <v>56</v>
          </cell>
          <cell r="B27">
            <v>1.1817200000000001</v>
          </cell>
        </row>
        <row r="28">
          <cell r="A28">
            <v>57</v>
          </cell>
          <cell r="B28">
            <v>1.19478</v>
          </cell>
        </row>
        <row r="29">
          <cell r="A29">
            <v>58</v>
          </cell>
          <cell r="B29">
            <v>1.2082900000000001</v>
          </cell>
        </row>
        <row r="30">
          <cell r="A30">
            <v>59</v>
          </cell>
          <cell r="B30">
            <v>1.2222599999999999</v>
          </cell>
        </row>
        <row r="31">
          <cell r="A31">
            <v>60</v>
          </cell>
          <cell r="B31">
            <v>1.23668</v>
          </cell>
        </row>
        <row r="32">
          <cell r="A32">
            <v>61</v>
          </cell>
          <cell r="B32">
            <v>1.2515499999999999</v>
          </cell>
        </row>
        <row r="33">
          <cell r="A33">
            <v>62</v>
          </cell>
          <cell r="B33">
            <v>1.2668699999999999</v>
          </cell>
        </row>
        <row r="34">
          <cell r="A34">
            <v>63</v>
          </cell>
          <cell r="B34">
            <v>1.2826500000000001</v>
          </cell>
        </row>
        <row r="35">
          <cell r="A35">
            <v>64</v>
          </cell>
          <cell r="B35">
            <v>1.2988900000000001</v>
          </cell>
        </row>
        <row r="36">
          <cell r="A36">
            <v>65</v>
          </cell>
          <cell r="B36">
            <v>1.3155699999999999</v>
          </cell>
        </row>
        <row r="37">
          <cell r="A37">
            <v>66</v>
          </cell>
          <cell r="B37">
            <v>1.3327100000000001</v>
          </cell>
        </row>
        <row r="38">
          <cell r="A38">
            <v>67</v>
          </cell>
          <cell r="B38">
            <v>1.3503000000000001</v>
          </cell>
        </row>
        <row r="39">
          <cell r="A39">
            <v>68</v>
          </cell>
          <cell r="B39">
            <v>1.36835</v>
          </cell>
        </row>
        <row r="40">
          <cell r="A40">
            <v>69</v>
          </cell>
          <cell r="B40">
            <v>1.3868400000000001</v>
          </cell>
        </row>
        <row r="41">
          <cell r="A41">
            <v>70</v>
          </cell>
          <cell r="B41">
            <v>1.4057900000000001</v>
          </cell>
        </row>
        <row r="42">
          <cell r="A42">
            <v>71</v>
          </cell>
          <cell r="B42">
            <v>1.4252</v>
          </cell>
        </row>
        <row r="43">
          <cell r="A43">
            <v>72</v>
          </cell>
          <cell r="B43">
            <v>1.44506</v>
          </cell>
        </row>
        <row r="44">
          <cell r="A44">
            <v>73</v>
          </cell>
          <cell r="B44">
            <v>1.4653700000000001</v>
          </cell>
        </row>
        <row r="45">
          <cell r="A45">
            <v>74</v>
          </cell>
          <cell r="B45">
            <v>1.48613</v>
          </cell>
        </row>
        <row r="46">
          <cell r="A46">
            <v>75</v>
          </cell>
          <cell r="B46">
            <v>1.50735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6"/>
  <sheetViews>
    <sheetView tabSelected="1" topLeftCell="A52" zoomScale="130" zoomScaleNormal="130" workbookViewId="0">
      <selection activeCell="H148" sqref="H148"/>
    </sheetView>
  </sheetViews>
  <sheetFormatPr defaultColWidth="5.90625" defaultRowHeight="5.65" customHeight="1" x14ac:dyDescent="0.2"/>
  <cols>
    <col min="1" max="1" width="0.26953125" style="1" customWidth="1"/>
    <col min="2" max="2" width="3.36328125" style="1" customWidth="1"/>
    <col min="3" max="3" width="23.453125" style="1" customWidth="1"/>
    <col min="4" max="4" width="3.08984375" style="1" customWidth="1"/>
    <col min="5" max="5" width="4.26953125" style="1" customWidth="1"/>
    <col min="6" max="6" width="26.26953125" style="1" customWidth="1"/>
    <col min="7" max="8" width="5.90625" style="1" customWidth="1"/>
    <col min="9" max="9" width="6.26953125" style="2" customWidth="1"/>
    <col min="10" max="10" width="6.08984375" style="1" customWidth="1"/>
    <col min="11" max="11" width="2.54296875" style="1" customWidth="1"/>
    <col min="12" max="12" width="0.36328125" style="1" customWidth="1"/>
    <col min="13" max="13" width="4.90625" style="1" customWidth="1"/>
    <col min="14" max="14" width="3.1796875" style="1" customWidth="1"/>
    <col min="15" max="16384" width="5.90625" style="1"/>
  </cols>
  <sheetData>
    <row r="1" spans="2:17" ht="19.350000000000001" customHeight="1" x14ac:dyDescent="0.2">
      <c r="B1" s="81" t="s">
        <v>11</v>
      </c>
      <c r="C1" s="81"/>
      <c r="D1" s="81"/>
      <c r="E1" s="81"/>
      <c r="F1" s="81"/>
      <c r="G1" s="81"/>
      <c r="H1" s="81"/>
      <c r="I1" s="81"/>
      <c r="J1" s="18"/>
    </row>
    <row r="2" spans="2:17" ht="15" customHeight="1" x14ac:dyDescent="0.2">
      <c r="B2" s="73" t="s">
        <v>151</v>
      </c>
      <c r="C2" s="73"/>
      <c r="D2" s="73"/>
      <c r="E2" s="73"/>
      <c r="F2" s="73"/>
      <c r="G2" s="73"/>
      <c r="H2" s="73"/>
      <c r="I2" s="73"/>
      <c r="J2" s="18"/>
    </row>
    <row r="3" spans="2:17" ht="15" customHeight="1" x14ac:dyDescent="0.2">
      <c r="B3" s="6"/>
      <c r="C3" s="73" t="s">
        <v>152</v>
      </c>
      <c r="D3" s="73"/>
      <c r="E3" s="73"/>
      <c r="F3" s="73"/>
      <c r="G3" s="73"/>
      <c r="H3" s="73"/>
      <c r="I3" s="6"/>
      <c r="J3" s="19"/>
      <c r="M3" s="21">
        <v>2025</v>
      </c>
    </row>
    <row r="4" spans="2:17" ht="15" customHeight="1" x14ac:dyDescent="0.2">
      <c r="B4" s="4"/>
      <c r="C4" s="82" t="s">
        <v>49</v>
      </c>
      <c r="D4" s="82"/>
      <c r="E4" s="83"/>
      <c r="F4" s="83"/>
      <c r="G4" s="84" t="s">
        <v>187</v>
      </c>
      <c r="H4" s="84"/>
      <c r="I4" s="84"/>
      <c r="J4" s="20"/>
      <c r="M4" s="7"/>
    </row>
    <row r="5" spans="2:17" ht="30" customHeight="1" x14ac:dyDescent="0.2">
      <c r="B5" s="35" t="s">
        <v>0</v>
      </c>
      <c r="C5" s="36" t="s">
        <v>1</v>
      </c>
      <c r="D5" s="37" t="s">
        <v>25</v>
      </c>
      <c r="E5" s="36" t="s">
        <v>5</v>
      </c>
      <c r="F5" s="36" t="s">
        <v>4</v>
      </c>
      <c r="G5" s="38" t="s">
        <v>2</v>
      </c>
      <c r="H5" s="38" t="s">
        <v>3</v>
      </c>
      <c r="I5" s="38" t="s">
        <v>20</v>
      </c>
      <c r="J5" s="39" t="s">
        <v>17</v>
      </c>
      <c r="K5" s="40" t="s">
        <v>6</v>
      </c>
      <c r="M5" s="7"/>
    </row>
    <row r="6" spans="2:17" ht="16.350000000000001" customHeight="1" x14ac:dyDescent="0.25">
      <c r="B6" s="41"/>
      <c r="C6" s="42"/>
      <c r="D6" s="79" t="s">
        <v>133</v>
      </c>
      <c r="E6" s="80"/>
      <c r="F6" s="42"/>
      <c r="G6" s="43"/>
      <c r="H6" s="43"/>
      <c r="I6" s="43"/>
      <c r="J6" s="44"/>
      <c r="K6" s="45"/>
      <c r="M6" s="9"/>
      <c r="Q6" s="1" t="s">
        <v>114</v>
      </c>
    </row>
    <row r="7" spans="2:17" ht="16.350000000000001" customHeight="1" x14ac:dyDescent="0.2">
      <c r="B7" s="23"/>
      <c r="C7" s="74" t="s">
        <v>42</v>
      </c>
      <c r="D7" s="74"/>
      <c r="E7" s="74"/>
      <c r="F7" s="74"/>
      <c r="G7" s="46"/>
      <c r="H7" s="46"/>
      <c r="I7" s="46"/>
      <c r="J7" s="49"/>
      <c r="K7" s="32"/>
      <c r="L7" s="7">
        <v>2025</v>
      </c>
      <c r="M7" s="8"/>
    </row>
    <row r="8" spans="2:17" ht="16.350000000000001" customHeight="1" x14ac:dyDescent="0.25">
      <c r="B8" s="23">
        <v>4</v>
      </c>
      <c r="C8" s="52" t="s">
        <v>123</v>
      </c>
      <c r="D8" s="52"/>
      <c r="E8" s="53">
        <v>2017</v>
      </c>
      <c r="F8" s="54" t="s">
        <v>61</v>
      </c>
      <c r="G8" s="26">
        <v>6.9444444444444404E-4</v>
      </c>
      <c r="H8" s="26">
        <v>5.0231481481481481E-3</v>
      </c>
      <c r="I8" s="27">
        <f>H8-G8</f>
        <v>4.3287037037037044E-3</v>
      </c>
      <c r="J8" s="48"/>
      <c r="K8" s="47">
        <v>1</v>
      </c>
      <c r="L8" s="7"/>
      <c r="M8" s="8"/>
      <c r="O8" s="71"/>
    </row>
    <row r="9" spans="2:17" ht="16.350000000000001" customHeight="1" x14ac:dyDescent="0.25">
      <c r="B9" s="23">
        <v>1</v>
      </c>
      <c r="C9" s="52" t="s">
        <v>53</v>
      </c>
      <c r="D9" s="52"/>
      <c r="E9" s="53">
        <v>2017</v>
      </c>
      <c r="F9" s="52" t="s">
        <v>13</v>
      </c>
      <c r="G9" s="26">
        <v>6.9444444444444404E-4</v>
      </c>
      <c r="H9" s="26">
        <v>5.4745370370370373E-3</v>
      </c>
      <c r="I9" s="27">
        <f>H9-G9</f>
        <v>4.7800925925925936E-3</v>
      </c>
      <c r="J9" s="48"/>
      <c r="K9" s="47">
        <v>2</v>
      </c>
      <c r="L9" s="7"/>
      <c r="M9" s="8"/>
      <c r="O9" s="71"/>
    </row>
    <row r="10" spans="2:17" ht="16.350000000000001" customHeight="1" x14ac:dyDescent="0.25">
      <c r="B10" s="23">
        <v>6</v>
      </c>
      <c r="C10" s="52" t="s">
        <v>94</v>
      </c>
      <c r="D10" s="52"/>
      <c r="E10" s="53">
        <v>2017</v>
      </c>
      <c r="F10" s="52" t="s">
        <v>61</v>
      </c>
      <c r="G10" s="26">
        <v>6.9444444444444404E-4</v>
      </c>
      <c r="H10" s="26">
        <v>5.6481481481481478E-3</v>
      </c>
      <c r="I10" s="27">
        <f>H10-G10</f>
        <v>4.9537037037037041E-3</v>
      </c>
      <c r="J10" s="48"/>
      <c r="K10" s="47">
        <v>3</v>
      </c>
      <c r="L10" s="7"/>
      <c r="M10" s="8"/>
      <c r="O10" s="71"/>
    </row>
    <row r="11" spans="2:17" ht="16.350000000000001" customHeight="1" x14ac:dyDescent="0.25">
      <c r="B11" s="23">
        <v>3</v>
      </c>
      <c r="C11" s="52" t="s">
        <v>141</v>
      </c>
      <c r="D11" s="52"/>
      <c r="E11" s="53">
        <v>2017</v>
      </c>
      <c r="F11" s="54" t="s">
        <v>61</v>
      </c>
      <c r="G11" s="26">
        <v>6.9444444444444404E-4</v>
      </c>
      <c r="H11" s="26">
        <v>5.8217592592592592E-3</v>
      </c>
      <c r="I11" s="27">
        <f>H11-G11</f>
        <v>5.1273148148148154E-3</v>
      </c>
      <c r="J11" s="48"/>
      <c r="K11" s="47">
        <v>4</v>
      </c>
      <c r="L11" s="7"/>
      <c r="M11" s="8"/>
      <c r="O11" s="71"/>
    </row>
    <row r="12" spans="2:17" ht="16.350000000000001" customHeight="1" x14ac:dyDescent="0.25">
      <c r="B12" s="23">
        <v>7</v>
      </c>
      <c r="C12" s="52" t="s">
        <v>56</v>
      </c>
      <c r="D12" s="52"/>
      <c r="E12" s="53">
        <v>2019</v>
      </c>
      <c r="F12" s="52" t="s">
        <v>13</v>
      </c>
      <c r="G12" s="26">
        <v>6.9444444444444404E-4</v>
      </c>
      <c r="H12" s="26">
        <v>7.0486111111111105E-3</v>
      </c>
      <c r="I12" s="27">
        <f>H12-G12</f>
        <v>6.3541666666666668E-3</v>
      </c>
      <c r="J12" s="48"/>
      <c r="K12" s="47">
        <v>5</v>
      </c>
      <c r="L12" s="7"/>
      <c r="M12" s="8"/>
      <c r="O12" s="71"/>
    </row>
    <row r="13" spans="2:17" ht="16.350000000000001" customHeight="1" x14ac:dyDescent="0.25">
      <c r="B13" s="23">
        <v>2</v>
      </c>
      <c r="C13" s="52" t="s">
        <v>181</v>
      </c>
      <c r="D13" s="52"/>
      <c r="E13" s="53">
        <v>2018</v>
      </c>
      <c r="F13" s="52" t="s">
        <v>50</v>
      </c>
      <c r="G13" s="26">
        <v>6.9444444444444404E-4</v>
      </c>
      <c r="H13" s="26">
        <v>8.0671296296296307E-3</v>
      </c>
      <c r="I13" s="27">
        <f>H13-G13</f>
        <v>7.372685185185187E-3</v>
      </c>
      <c r="J13" s="48"/>
      <c r="K13" s="47">
        <v>6</v>
      </c>
      <c r="L13" s="7"/>
      <c r="M13" s="8"/>
      <c r="O13" s="71"/>
    </row>
    <row r="14" spans="2:17" ht="16.350000000000001" customHeight="1" x14ac:dyDescent="0.25">
      <c r="B14" s="23">
        <v>5</v>
      </c>
      <c r="C14" s="52" t="s">
        <v>185</v>
      </c>
      <c r="D14" s="52"/>
      <c r="E14" s="53">
        <v>2019</v>
      </c>
      <c r="F14" s="54" t="s">
        <v>50</v>
      </c>
      <c r="G14" s="26">
        <v>6.9444444444444404E-4</v>
      </c>
      <c r="H14" s="26">
        <v>9.0972222222222218E-3</v>
      </c>
      <c r="I14" s="27">
        <f>H14-G14</f>
        <v>8.4027777777777781E-3</v>
      </c>
      <c r="J14" s="48"/>
      <c r="K14" s="47">
        <v>7</v>
      </c>
      <c r="L14" s="7"/>
      <c r="M14" s="8"/>
      <c r="O14" s="71"/>
    </row>
    <row r="15" spans="2:17" ht="16.350000000000001" customHeight="1" x14ac:dyDescent="0.25">
      <c r="B15" s="23"/>
      <c r="C15" s="74" t="s">
        <v>43</v>
      </c>
      <c r="D15" s="74"/>
      <c r="E15" s="74"/>
      <c r="F15" s="74"/>
      <c r="G15" s="26"/>
      <c r="H15" s="26"/>
      <c r="I15" s="27"/>
      <c r="J15" s="48"/>
      <c r="K15" s="47"/>
      <c r="L15" s="1">
        <v>2025</v>
      </c>
      <c r="M15" s="8" t="e">
        <f>IF($M$3-E15&gt;=31,VLOOKUP($M$3-E15,[1]Коэффициенты!$A$2:$B$46,2,),1)</f>
        <v>#N/A</v>
      </c>
      <c r="O15" s="26"/>
    </row>
    <row r="16" spans="2:17" ht="16.350000000000001" customHeight="1" x14ac:dyDescent="0.25">
      <c r="B16" s="23">
        <v>11</v>
      </c>
      <c r="C16" s="55" t="s">
        <v>139</v>
      </c>
      <c r="D16" s="56"/>
      <c r="E16" s="56">
        <v>2017</v>
      </c>
      <c r="F16" s="54" t="s">
        <v>61</v>
      </c>
      <c r="G16" s="26">
        <v>2.7777777777777801E-3</v>
      </c>
      <c r="H16" s="26">
        <v>6.5856481481481469E-3</v>
      </c>
      <c r="I16" s="27">
        <f>H16-G16</f>
        <v>3.8078703703703668E-3</v>
      </c>
      <c r="J16" s="31"/>
      <c r="K16" s="47">
        <v>1</v>
      </c>
      <c r="M16" s="24"/>
      <c r="O16" s="26"/>
    </row>
    <row r="17" spans="1:15" ht="16.350000000000001" customHeight="1" x14ac:dyDescent="0.25">
      <c r="B17" s="23">
        <v>8</v>
      </c>
      <c r="C17" s="55" t="s">
        <v>97</v>
      </c>
      <c r="D17" s="56"/>
      <c r="E17" s="56">
        <v>2017</v>
      </c>
      <c r="F17" s="54" t="s">
        <v>61</v>
      </c>
      <c r="G17" s="26">
        <v>2.7777777777777801E-3</v>
      </c>
      <c r="H17" s="26">
        <v>7.037037037037037E-3</v>
      </c>
      <c r="I17" s="27">
        <f>H17-G17</f>
        <v>4.2592592592592569E-3</v>
      </c>
      <c r="J17" s="31">
        <f t="shared" ref="J17" si="0">I17/M17</f>
        <v>4.2592592592592569E-3</v>
      </c>
      <c r="K17" s="47">
        <v>2</v>
      </c>
      <c r="L17" s="7">
        <v>2025</v>
      </c>
      <c r="M17" s="8">
        <f>IF($M$3-E17&gt;=31,VLOOKUP($M$3-E17,[1]Коэффициенты!$A$2:$B$46,2,),1)</f>
        <v>1</v>
      </c>
      <c r="O17" s="26"/>
    </row>
    <row r="18" spans="1:15" ht="16.350000000000001" customHeight="1" x14ac:dyDescent="0.25">
      <c r="B18" s="23">
        <v>12</v>
      </c>
      <c r="C18" s="55" t="s">
        <v>95</v>
      </c>
      <c r="D18" s="56"/>
      <c r="E18" s="56">
        <v>2018</v>
      </c>
      <c r="F18" s="54" t="s">
        <v>61</v>
      </c>
      <c r="G18" s="26">
        <v>2.7777777777777801E-3</v>
      </c>
      <c r="H18" s="26">
        <v>7.0601851851851841E-3</v>
      </c>
      <c r="I18" s="27">
        <f>H18-G18</f>
        <v>4.282407407407404E-3</v>
      </c>
      <c r="J18" s="31">
        <f t="shared" ref="J18:J23" si="1">I18/M18</f>
        <v>4.282407407407404E-3</v>
      </c>
      <c r="K18" s="47">
        <v>3</v>
      </c>
      <c r="L18" s="7">
        <v>2025</v>
      </c>
      <c r="M18" s="8">
        <f>IF($M$3-E18&gt;=31,VLOOKUP($M$3-E18,[1]Коэффициенты!$A$2:$B$46,2,),1)</f>
        <v>1</v>
      </c>
      <c r="O18" s="26"/>
    </row>
    <row r="19" spans="1:15" ht="16.350000000000001" customHeight="1" x14ac:dyDescent="0.25">
      <c r="B19" s="23">
        <v>15</v>
      </c>
      <c r="C19" s="55" t="s">
        <v>96</v>
      </c>
      <c r="D19" s="56"/>
      <c r="E19" s="56">
        <v>2017</v>
      </c>
      <c r="F19" s="54" t="s">
        <v>61</v>
      </c>
      <c r="G19" s="26">
        <v>2.7777777777777801E-3</v>
      </c>
      <c r="H19" s="26">
        <v>7.5231481481481477E-3</v>
      </c>
      <c r="I19" s="27">
        <f>H19-G19</f>
        <v>4.7453703703703677E-3</v>
      </c>
      <c r="J19" s="31">
        <f t="shared" ref="J19:J20" si="2">I19/M19</f>
        <v>4.7453703703703677E-3</v>
      </c>
      <c r="K19" s="47">
        <v>4</v>
      </c>
      <c r="L19" s="7">
        <v>2025</v>
      </c>
      <c r="M19" s="8">
        <f>IF($M$3-E19&gt;=31,VLOOKUP($M$3-E19,[1]Коэффициенты!$A$2:$B$46,2,),1)</f>
        <v>1</v>
      </c>
      <c r="O19" s="26"/>
    </row>
    <row r="20" spans="1:15" ht="16.350000000000001" customHeight="1" x14ac:dyDescent="0.25">
      <c r="B20" s="23">
        <v>14</v>
      </c>
      <c r="C20" s="55" t="s">
        <v>98</v>
      </c>
      <c r="D20" s="56"/>
      <c r="E20" s="56">
        <v>2018</v>
      </c>
      <c r="F20" s="54" t="s">
        <v>61</v>
      </c>
      <c r="G20" s="26">
        <v>2.7777777777777801E-3</v>
      </c>
      <c r="H20" s="26">
        <v>7.7777777777777767E-3</v>
      </c>
      <c r="I20" s="27">
        <f>H20-G20</f>
        <v>4.9999999999999966E-3</v>
      </c>
      <c r="J20" s="31">
        <f t="shared" si="2"/>
        <v>4.9999999999999966E-3</v>
      </c>
      <c r="K20" s="47">
        <v>5</v>
      </c>
      <c r="L20" s="7">
        <v>2025</v>
      </c>
      <c r="M20" s="8">
        <f>IF($M$3-E20&gt;=31,VLOOKUP($M$3-E20,[1]Коэффициенты!$A$2:$B$46,2,),1)</f>
        <v>1</v>
      </c>
      <c r="O20" s="26"/>
    </row>
    <row r="21" spans="1:15" ht="16.350000000000001" customHeight="1" x14ac:dyDescent="0.25">
      <c r="B21" s="23">
        <v>9</v>
      </c>
      <c r="C21" s="55" t="s">
        <v>182</v>
      </c>
      <c r="D21" s="56"/>
      <c r="E21" s="56">
        <v>2017</v>
      </c>
      <c r="F21" s="54" t="s">
        <v>9</v>
      </c>
      <c r="G21" s="26">
        <v>2.7777777777777801E-3</v>
      </c>
      <c r="H21" s="26">
        <v>8.3912037037037045E-3</v>
      </c>
      <c r="I21" s="27">
        <f>H21-G21</f>
        <v>5.6134259259259245E-3</v>
      </c>
      <c r="J21" s="31">
        <f t="shared" si="1"/>
        <v>5.6134259259259245E-3</v>
      </c>
      <c r="K21" s="47">
        <v>6</v>
      </c>
      <c r="L21" s="7">
        <v>2025</v>
      </c>
      <c r="M21" s="8">
        <f>IF($M$3-E21&gt;=31,VLOOKUP($M$3-E21,[1]Коэффициенты!$A$2:$B$46,2,),1)</f>
        <v>1</v>
      </c>
      <c r="O21" s="26"/>
    </row>
    <row r="22" spans="1:15" ht="16.350000000000001" customHeight="1" x14ac:dyDescent="0.25">
      <c r="B22" s="23">
        <v>10</v>
      </c>
      <c r="C22" s="55" t="s">
        <v>183</v>
      </c>
      <c r="D22" s="56"/>
      <c r="E22" s="56">
        <v>2017</v>
      </c>
      <c r="F22" s="54" t="s">
        <v>61</v>
      </c>
      <c r="G22" s="26">
        <v>2.7777777777777801E-3</v>
      </c>
      <c r="H22" s="26">
        <v>8.5763888888888886E-3</v>
      </c>
      <c r="I22" s="27">
        <f>H22-G22</f>
        <v>5.7986111111111086E-3</v>
      </c>
      <c r="J22" s="31">
        <f t="shared" si="1"/>
        <v>5.7986111111111086E-3</v>
      </c>
      <c r="K22" s="47">
        <v>7</v>
      </c>
      <c r="L22" s="7">
        <v>2025</v>
      </c>
      <c r="M22" s="8">
        <f>IF($M$3-E22&gt;=31,VLOOKUP($M$3-E22,[1]Коэффициенты!$A$2:$B$46,2,),1)</f>
        <v>1</v>
      </c>
      <c r="O22" s="26"/>
    </row>
    <row r="23" spans="1:15" ht="16.350000000000001" customHeight="1" x14ac:dyDescent="0.25">
      <c r="B23" s="23">
        <v>16</v>
      </c>
      <c r="C23" s="55" t="s">
        <v>202</v>
      </c>
      <c r="D23" s="56"/>
      <c r="E23" s="56">
        <v>2017</v>
      </c>
      <c r="F23" s="54" t="s">
        <v>10</v>
      </c>
      <c r="G23" s="26">
        <v>2.7777777777777801E-3</v>
      </c>
      <c r="H23" s="26">
        <v>8.9583333333333338E-3</v>
      </c>
      <c r="I23" s="27">
        <f>H23-G23</f>
        <v>6.1805555555555537E-3</v>
      </c>
      <c r="J23" s="31">
        <f t="shared" si="1"/>
        <v>6.1805555555555537E-3</v>
      </c>
      <c r="K23" s="47">
        <v>8</v>
      </c>
      <c r="L23" s="7">
        <v>2025</v>
      </c>
      <c r="M23" s="8">
        <f>IF($M$3-E23&gt;=31,VLOOKUP($M$3-E23,[1]Коэффициенты!$A$2:$B$46,2,),1)</f>
        <v>1</v>
      </c>
      <c r="O23" s="26"/>
    </row>
    <row r="24" spans="1:15" ht="16.350000000000001" customHeight="1" x14ac:dyDescent="0.25">
      <c r="B24" s="23">
        <v>13</v>
      </c>
      <c r="C24" s="55" t="s">
        <v>184</v>
      </c>
      <c r="D24" s="56"/>
      <c r="E24" s="56">
        <v>2017</v>
      </c>
      <c r="F24" s="54" t="s">
        <v>61</v>
      </c>
      <c r="G24" s="26">
        <v>2.7777777777777801E-3</v>
      </c>
      <c r="H24" s="26">
        <v>1.0081018518518519E-2</v>
      </c>
      <c r="I24" s="27">
        <f>H24-G24</f>
        <v>7.3032407407407386E-3</v>
      </c>
      <c r="J24" s="31">
        <f t="shared" ref="J24" si="3">I24/M24</f>
        <v>7.3032407407407386E-3</v>
      </c>
      <c r="K24" s="47">
        <v>9</v>
      </c>
      <c r="L24" s="7">
        <v>2025</v>
      </c>
      <c r="M24" s="8">
        <f>IF($M$3-E24&gt;=31,VLOOKUP($M$3-E24,[1]Коэффициенты!$A$2:$B$46,2,),1)</f>
        <v>1</v>
      </c>
      <c r="O24" s="26"/>
    </row>
    <row r="25" spans="1:15" ht="16.350000000000001" customHeight="1" x14ac:dyDescent="0.25">
      <c r="B25" s="41"/>
      <c r="C25" s="70"/>
      <c r="D25" s="79" t="s">
        <v>119</v>
      </c>
      <c r="E25" s="80"/>
      <c r="F25" s="70"/>
      <c r="G25" s="43"/>
      <c r="H25" s="43"/>
      <c r="I25" s="43"/>
      <c r="J25" s="44"/>
      <c r="K25" s="45"/>
      <c r="M25" s="9"/>
      <c r="O25" s="26"/>
    </row>
    <row r="26" spans="1:15" ht="15" customHeight="1" x14ac:dyDescent="0.25">
      <c r="B26" s="23"/>
      <c r="C26" s="74" t="s">
        <v>27</v>
      </c>
      <c r="D26" s="74"/>
      <c r="E26" s="74"/>
      <c r="F26" s="74"/>
      <c r="G26" s="26"/>
      <c r="H26" s="26"/>
      <c r="I26" s="27"/>
      <c r="J26" s="31"/>
      <c r="K26" s="32"/>
      <c r="L26" s="7"/>
      <c r="M26" s="8"/>
      <c r="O26" s="26"/>
    </row>
    <row r="27" spans="1:15" ht="15" customHeight="1" x14ac:dyDescent="0.25">
      <c r="B27" s="23">
        <v>21</v>
      </c>
      <c r="C27" s="52" t="s">
        <v>18</v>
      </c>
      <c r="D27" s="52"/>
      <c r="E27" s="53">
        <v>2015</v>
      </c>
      <c r="F27" s="52" t="s">
        <v>13</v>
      </c>
      <c r="G27" s="26">
        <v>5.5555555555555558E-3</v>
      </c>
      <c r="H27" s="26">
        <v>1.1840277777777778E-2</v>
      </c>
      <c r="I27" s="27">
        <f>H27-G27</f>
        <v>6.2847222222222219E-3</v>
      </c>
      <c r="J27" s="31">
        <f t="shared" ref="J27" si="4">I27/M27</f>
        <v>6.2847222222222219E-3</v>
      </c>
      <c r="K27" s="47">
        <v>1</v>
      </c>
      <c r="L27" s="7">
        <v>2025</v>
      </c>
      <c r="M27" s="8">
        <f>IF($M$3-E27&gt;=31,VLOOKUP($M$3-E27,[1]Коэффициенты!$A$2:$B$46,2,),1)</f>
        <v>1</v>
      </c>
      <c r="O27" s="26"/>
    </row>
    <row r="28" spans="1:15" ht="15" customHeight="1" x14ac:dyDescent="0.25">
      <c r="B28" s="23">
        <v>27</v>
      </c>
      <c r="C28" s="52" t="s">
        <v>66</v>
      </c>
      <c r="D28" s="52"/>
      <c r="E28" s="53">
        <v>2015</v>
      </c>
      <c r="F28" s="52" t="s">
        <v>65</v>
      </c>
      <c r="G28" s="26">
        <v>5.5555555555555558E-3</v>
      </c>
      <c r="H28" s="26">
        <v>1.1863425925925925E-2</v>
      </c>
      <c r="I28" s="27">
        <f>H28-G28</f>
        <v>6.3078703703703691E-3</v>
      </c>
      <c r="J28" s="31">
        <f t="shared" ref="J28:J31" si="5">I28/M28</f>
        <v>6.3078703703703691E-3</v>
      </c>
      <c r="K28" s="47">
        <v>2</v>
      </c>
      <c r="L28" s="7">
        <v>2025</v>
      </c>
      <c r="M28" s="8">
        <f>IF($M$3-E28&gt;=31,VLOOKUP($M$3-E28,[1]Коэффициенты!$A$2:$B$46,2,),1)</f>
        <v>1</v>
      </c>
      <c r="O28" s="26"/>
    </row>
    <row r="29" spans="1:15" ht="15" customHeight="1" x14ac:dyDescent="0.25">
      <c r="B29" s="23">
        <v>23</v>
      </c>
      <c r="C29" s="52" t="s">
        <v>60</v>
      </c>
      <c r="D29" s="58"/>
      <c r="E29" s="53">
        <v>2015</v>
      </c>
      <c r="F29" s="59" t="s">
        <v>61</v>
      </c>
      <c r="G29" s="26">
        <v>5.5555555555555558E-3</v>
      </c>
      <c r="H29" s="26">
        <v>1.1886574074074075E-2</v>
      </c>
      <c r="I29" s="27">
        <f>H29-G29</f>
        <v>6.3310185185185197E-3</v>
      </c>
      <c r="J29" s="31">
        <f t="shared" si="5"/>
        <v>6.3310185185185197E-3</v>
      </c>
      <c r="K29" s="47">
        <v>3</v>
      </c>
      <c r="L29" s="7">
        <v>2025</v>
      </c>
      <c r="M29" s="8">
        <f>IF($M$3-E29&gt;=31,VLOOKUP($M$3-E29,[1]Коэффициенты!$A$2:$B$46,2,),1)</f>
        <v>1</v>
      </c>
      <c r="O29" s="26"/>
    </row>
    <row r="30" spans="1:15" ht="15" customHeight="1" x14ac:dyDescent="0.25">
      <c r="A30" s="1">
        <v>22</v>
      </c>
      <c r="B30" s="23">
        <v>29</v>
      </c>
      <c r="C30" s="52" t="s">
        <v>26</v>
      </c>
      <c r="D30" s="52"/>
      <c r="E30" s="53">
        <v>2015</v>
      </c>
      <c r="F30" s="52" t="s">
        <v>13</v>
      </c>
      <c r="G30" s="26">
        <v>5.5555555555555558E-3</v>
      </c>
      <c r="H30" s="26">
        <v>1.2465277777777777E-2</v>
      </c>
      <c r="I30" s="27">
        <f>H30-G30</f>
        <v>6.9097222222222207E-3</v>
      </c>
      <c r="J30" s="31">
        <f t="shared" si="5"/>
        <v>6.9097222222222207E-3</v>
      </c>
      <c r="K30" s="47">
        <v>4</v>
      </c>
      <c r="L30" s="7">
        <v>2025</v>
      </c>
      <c r="M30" s="8">
        <f>IF($M$3-E30&gt;=31,VLOOKUP($M$3-E30,[1]Коэффициенты!$A$2:$B$46,2,),1)</f>
        <v>1</v>
      </c>
      <c r="O30" s="26"/>
    </row>
    <row r="31" spans="1:15" ht="15" customHeight="1" x14ac:dyDescent="0.25">
      <c r="B31" s="23">
        <v>20</v>
      </c>
      <c r="C31" s="52" t="s">
        <v>203</v>
      </c>
      <c r="D31" s="52"/>
      <c r="E31" s="53">
        <v>2016</v>
      </c>
      <c r="F31" s="52" t="s">
        <v>13</v>
      </c>
      <c r="G31" s="26">
        <v>5.5555555555555558E-3</v>
      </c>
      <c r="H31" s="26">
        <v>1.2766203703703703E-2</v>
      </c>
      <c r="I31" s="27">
        <f>H31-G31</f>
        <v>7.2106481481481475E-3</v>
      </c>
      <c r="J31" s="31">
        <f t="shared" si="5"/>
        <v>7.2106481481481475E-3</v>
      </c>
      <c r="K31" s="47">
        <v>5</v>
      </c>
      <c r="L31" s="7">
        <v>2025</v>
      </c>
      <c r="M31" s="8">
        <f>IF($M$3-E31&gt;=31,VLOOKUP($M$3-E31,[1]Коэффициенты!$A$2:$B$46,2,),1)</f>
        <v>1</v>
      </c>
      <c r="O31" s="26"/>
    </row>
    <row r="32" spans="1:15" ht="15" customHeight="1" x14ac:dyDescent="0.25">
      <c r="B32" s="23">
        <v>22</v>
      </c>
      <c r="C32" s="52" t="s">
        <v>64</v>
      </c>
      <c r="D32" s="52"/>
      <c r="E32" s="53">
        <v>2015</v>
      </c>
      <c r="F32" s="52" t="s">
        <v>65</v>
      </c>
      <c r="G32" s="26">
        <v>5.5555555555555558E-3</v>
      </c>
      <c r="H32" s="26">
        <v>1.2997685185185183E-2</v>
      </c>
      <c r="I32" s="27">
        <f>H32-G32</f>
        <v>7.4421296296296275E-3</v>
      </c>
      <c r="J32" s="31">
        <f t="shared" ref="J32:J36" si="6">I32/M32</f>
        <v>7.4421296296296275E-3</v>
      </c>
      <c r="K32" s="47">
        <v>6</v>
      </c>
      <c r="L32" s="7">
        <v>2025</v>
      </c>
      <c r="M32" s="8">
        <f>IF($M$3-E32&gt;=31,VLOOKUP($M$3-E32,[1]Коэффициенты!$A$2:$B$46,2,),1)</f>
        <v>1</v>
      </c>
      <c r="O32" s="26"/>
    </row>
    <row r="33" spans="2:15" ht="15" customHeight="1" x14ac:dyDescent="0.25">
      <c r="B33" s="23">
        <v>24</v>
      </c>
      <c r="C33" s="52" t="s">
        <v>67</v>
      </c>
      <c r="D33" s="52"/>
      <c r="E33" s="53">
        <v>2016</v>
      </c>
      <c r="F33" s="57" t="s">
        <v>61</v>
      </c>
      <c r="G33" s="26">
        <v>5.5555555555555558E-3</v>
      </c>
      <c r="H33" s="26">
        <v>1.3506944444444445E-2</v>
      </c>
      <c r="I33" s="27">
        <f>H33-G33</f>
        <v>7.9513888888888898E-3</v>
      </c>
      <c r="J33" s="31">
        <f t="shared" ref="J33" si="7">I33/M33</f>
        <v>7.9513888888888898E-3</v>
      </c>
      <c r="K33" s="47">
        <v>7</v>
      </c>
      <c r="L33" s="7">
        <v>2025</v>
      </c>
      <c r="M33" s="8">
        <f>IF($M$3-E33&gt;=31,VLOOKUP($M$3-E33,[1]Коэффициенты!$A$2:$B$46,2,),1)</f>
        <v>1</v>
      </c>
      <c r="O33" s="26"/>
    </row>
    <row r="34" spans="2:15" ht="15" customHeight="1" x14ac:dyDescent="0.25">
      <c r="B34" s="23">
        <v>28</v>
      </c>
      <c r="C34" s="58" t="s">
        <v>125</v>
      </c>
      <c r="D34" s="58"/>
      <c r="E34" s="53">
        <v>2016</v>
      </c>
      <c r="F34" s="60" t="s">
        <v>61</v>
      </c>
      <c r="G34" s="26">
        <v>5.5555555555555558E-3</v>
      </c>
      <c r="H34" s="26">
        <v>1.4340277777777776E-2</v>
      </c>
      <c r="I34" s="27">
        <f>H34-G34</f>
        <v>8.7847222222222215E-3</v>
      </c>
      <c r="J34" s="31">
        <f t="shared" si="6"/>
        <v>8.7847222222222215E-3</v>
      </c>
      <c r="K34" s="47">
        <v>8</v>
      </c>
      <c r="L34" s="7">
        <v>2025</v>
      </c>
      <c r="M34" s="8">
        <f>IF($M$3-E34&gt;=31,VLOOKUP($M$3-E34,[1]Коэффициенты!$A$2:$B$46,2,),1)</f>
        <v>1</v>
      </c>
      <c r="O34" s="26"/>
    </row>
    <row r="35" spans="2:15" ht="15" customHeight="1" x14ac:dyDescent="0.25">
      <c r="B35" s="23">
        <v>25</v>
      </c>
      <c r="C35" s="52" t="s">
        <v>63</v>
      </c>
      <c r="D35" s="52"/>
      <c r="E35" s="53">
        <v>2016</v>
      </c>
      <c r="F35" s="52" t="s">
        <v>61</v>
      </c>
      <c r="G35" s="26">
        <v>5.5555555555555558E-3</v>
      </c>
      <c r="H35" s="26">
        <v>1.4699074074074074E-2</v>
      </c>
      <c r="I35" s="27">
        <f>H35-G35</f>
        <v>9.1435185185185196E-3</v>
      </c>
      <c r="J35" s="31"/>
      <c r="K35" s="47">
        <v>9</v>
      </c>
      <c r="L35" s="7"/>
      <c r="M35" s="8"/>
      <c r="O35" s="26"/>
    </row>
    <row r="36" spans="2:15" ht="15" customHeight="1" x14ac:dyDescent="0.25">
      <c r="B36" s="23">
        <v>26</v>
      </c>
      <c r="C36" s="52" t="s">
        <v>62</v>
      </c>
      <c r="D36" s="58"/>
      <c r="E36" s="53">
        <v>2015</v>
      </c>
      <c r="F36" s="60" t="s">
        <v>61</v>
      </c>
      <c r="G36" s="26">
        <v>5.5555555555555558E-3</v>
      </c>
      <c r="H36" s="26">
        <v>1.7025462962962961E-2</v>
      </c>
      <c r="I36" s="27">
        <f>H36-G36</f>
        <v>1.1469907407407404E-2</v>
      </c>
      <c r="J36" s="31">
        <f t="shared" si="6"/>
        <v>1.1469907407407404E-2</v>
      </c>
      <c r="K36" s="47">
        <v>10</v>
      </c>
      <c r="L36" s="7">
        <v>2025</v>
      </c>
      <c r="M36" s="8">
        <f>IF($M$3-E36&gt;=31,VLOOKUP($M$3-E36,[1]Коэффициенты!$A$2:$B$46,2,),1)</f>
        <v>1</v>
      </c>
      <c r="O36" s="26"/>
    </row>
    <row r="37" spans="2:15" ht="15" customHeight="1" x14ac:dyDescent="0.25">
      <c r="B37" s="23"/>
      <c r="C37" s="74" t="s">
        <v>30</v>
      </c>
      <c r="D37" s="74"/>
      <c r="E37" s="74"/>
      <c r="F37" s="74"/>
      <c r="G37" s="26"/>
      <c r="H37" s="26"/>
      <c r="I37" s="27"/>
      <c r="J37" s="31"/>
      <c r="K37" s="32"/>
      <c r="L37" s="7"/>
      <c r="M37" s="8"/>
      <c r="O37" s="26"/>
    </row>
    <row r="38" spans="2:15" ht="15" customHeight="1" x14ac:dyDescent="0.25">
      <c r="B38" s="23">
        <v>33</v>
      </c>
      <c r="C38" s="58" t="s">
        <v>88</v>
      </c>
      <c r="D38" s="58"/>
      <c r="E38" s="61">
        <v>2015</v>
      </c>
      <c r="F38" s="62" t="s">
        <v>65</v>
      </c>
      <c r="G38" s="26">
        <v>7.6388888888888904E-3</v>
      </c>
      <c r="H38" s="26">
        <v>1.4108796296296295E-2</v>
      </c>
      <c r="I38" s="27">
        <f>H38-G38</f>
        <v>6.4699074074074043E-3</v>
      </c>
      <c r="J38" s="31">
        <f>I38/M38</f>
        <v>6.4699074074074043E-3</v>
      </c>
      <c r="K38" s="47">
        <v>1</v>
      </c>
      <c r="L38" s="7">
        <v>2025</v>
      </c>
      <c r="M38" s="8">
        <f>IF($M$3-E38&gt;=31,VLOOKUP($M$3-E38,[1]Коэффициенты!$A$2:$B$46,2,),1)</f>
        <v>1</v>
      </c>
      <c r="O38" s="26"/>
    </row>
    <row r="39" spans="2:15" ht="15" customHeight="1" x14ac:dyDescent="0.25">
      <c r="B39" s="23">
        <v>34</v>
      </c>
      <c r="C39" s="58" t="s">
        <v>124</v>
      </c>
      <c r="D39" s="58"/>
      <c r="E39" s="61">
        <v>2016</v>
      </c>
      <c r="F39" s="62" t="s">
        <v>10</v>
      </c>
      <c r="G39" s="26">
        <v>7.6388888888888904E-3</v>
      </c>
      <c r="H39" s="26">
        <v>1.4537037037037038E-2</v>
      </c>
      <c r="I39" s="27">
        <f>H39-G39</f>
        <v>6.8981481481481472E-3</v>
      </c>
      <c r="J39" s="31">
        <f>I39/M39</f>
        <v>6.8981481481481472E-3</v>
      </c>
      <c r="K39" s="47">
        <v>2</v>
      </c>
      <c r="L39" s="7">
        <v>2025</v>
      </c>
      <c r="M39" s="8">
        <f>IF($M$3-E39&gt;=31,VLOOKUP($M$3-E39,[1]Коэффициенты!$A$2:$B$46,2,),1)</f>
        <v>1</v>
      </c>
      <c r="O39" s="26"/>
    </row>
    <row r="40" spans="2:15" ht="15" customHeight="1" x14ac:dyDescent="0.25">
      <c r="B40" s="23">
        <v>37</v>
      </c>
      <c r="C40" s="58" t="s">
        <v>28</v>
      </c>
      <c r="D40" s="58"/>
      <c r="E40" s="61">
        <v>2015</v>
      </c>
      <c r="F40" s="62" t="s">
        <v>13</v>
      </c>
      <c r="G40" s="26">
        <v>7.6388888888888904E-3</v>
      </c>
      <c r="H40" s="26">
        <v>1.4560185185185183E-2</v>
      </c>
      <c r="I40" s="27">
        <f>H40-G40</f>
        <v>6.9212962962962926E-3</v>
      </c>
      <c r="J40" s="31">
        <f>I40/M40</f>
        <v>6.9212962962962926E-3</v>
      </c>
      <c r="K40" s="47">
        <v>3</v>
      </c>
      <c r="L40" s="7">
        <v>2025</v>
      </c>
      <c r="M40" s="8">
        <f>IF($M$3-E40&gt;=31,VLOOKUP($M$3-E40,[1]Коэффициенты!$A$2:$B$46,2,),1)</f>
        <v>1</v>
      </c>
      <c r="O40" s="26"/>
    </row>
    <row r="41" spans="2:15" ht="15" customHeight="1" x14ac:dyDescent="0.25">
      <c r="B41" s="23">
        <v>42</v>
      </c>
      <c r="C41" s="58" t="s">
        <v>86</v>
      </c>
      <c r="D41" s="58"/>
      <c r="E41" s="61">
        <v>2016</v>
      </c>
      <c r="F41" s="62" t="s">
        <v>65</v>
      </c>
      <c r="G41" s="26">
        <v>7.6388888888888904E-3</v>
      </c>
      <c r="H41" s="26">
        <v>1.4965277777777779E-2</v>
      </c>
      <c r="I41" s="27">
        <f>H41-G41</f>
        <v>7.3263888888888884E-3</v>
      </c>
      <c r="J41" s="31">
        <f>I41/M41</f>
        <v>7.3263888888888884E-3</v>
      </c>
      <c r="K41" s="47">
        <v>4</v>
      </c>
      <c r="L41" s="7">
        <v>2025</v>
      </c>
      <c r="M41" s="8">
        <f>IF($M$3-E41&gt;=31,VLOOKUP($M$3-E41,[1]Коэффициенты!$A$2:$B$46,2,),1)</f>
        <v>1</v>
      </c>
      <c r="O41" s="26"/>
    </row>
    <row r="42" spans="2:15" ht="15" customHeight="1" x14ac:dyDescent="0.25">
      <c r="B42" s="23">
        <v>36</v>
      </c>
      <c r="C42" s="58" t="s">
        <v>149</v>
      </c>
      <c r="D42" s="58"/>
      <c r="E42" s="61">
        <v>2016</v>
      </c>
      <c r="F42" s="62" t="s">
        <v>13</v>
      </c>
      <c r="G42" s="26">
        <v>7.6388888888888904E-3</v>
      </c>
      <c r="H42" s="26">
        <v>1.5219907407407409E-2</v>
      </c>
      <c r="I42" s="27">
        <f>H42-G42</f>
        <v>7.5810185185185191E-3</v>
      </c>
      <c r="J42" s="31"/>
      <c r="K42" s="47">
        <v>5</v>
      </c>
      <c r="L42" s="7">
        <v>2025</v>
      </c>
      <c r="M42" s="8">
        <f>IF($M$3-E42&gt;=31,VLOOKUP($M$3-E42,[1]Коэффициенты!$A$2:$B$46,2,),1)</f>
        <v>1</v>
      </c>
      <c r="O42" s="26"/>
    </row>
    <row r="43" spans="2:15" ht="15" customHeight="1" x14ac:dyDescent="0.25">
      <c r="B43" s="23">
        <v>46</v>
      </c>
      <c r="C43" s="58" t="s">
        <v>121</v>
      </c>
      <c r="D43" s="58"/>
      <c r="E43" s="61">
        <v>2015</v>
      </c>
      <c r="F43" s="62" t="s">
        <v>65</v>
      </c>
      <c r="G43" s="26">
        <v>7.6388888888888904E-3</v>
      </c>
      <c r="H43" s="26">
        <v>1.5370370370370369E-2</v>
      </c>
      <c r="I43" s="27">
        <f>H43-G43</f>
        <v>7.7314814814814789E-3</v>
      </c>
      <c r="J43" s="31">
        <f>I43/M43</f>
        <v>7.7314814814814789E-3</v>
      </c>
      <c r="K43" s="47">
        <v>6</v>
      </c>
      <c r="L43" s="7">
        <v>2025</v>
      </c>
      <c r="M43" s="8">
        <f>IF($M$3-E43&gt;=31,VLOOKUP($M$3-E43,[1]Коэффициенты!$A$2:$B$46,2,),1)</f>
        <v>1</v>
      </c>
      <c r="O43" s="26"/>
    </row>
    <row r="44" spans="2:15" ht="15" customHeight="1" x14ac:dyDescent="0.25">
      <c r="B44" s="23">
        <v>31</v>
      </c>
      <c r="C44" s="58" t="s">
        <v>19</v>
      </c>
      <c r="D44" s="58"/>
      <c r="E44" s="61">
        <v>2015</v>
      </c>
      <c r="F44" s="62" t="s">
        <v>13</v>
      </c>
      <c r="G44" s="26">
        <v>7.6388888888888904E-3</v>
      </c>
      <c r="H44" s="26">
        <v>1.5601851851851851E-2</v>
      </c>
      <c r="I44" s="27">
        <f>H44-G44</f>
        <v>7.9629629629629599E-3</v>
      </c>
      <c r="J44" s="31">
        <f>I44/M44</f>
        <v>7.9629629629629599E-3</v>
      </c>
      <c r="K44" s="47">
        <v>7</v>
      </c>
      <c r="L44" s="7">
        <v>2025</v>
      </c>
      <c r="M44" s="8">
        <f>IF($M$3-E44&gt;=31,VLOOKUP($M$3-E44,[1]Коэффициенты!$A$2:$B$46,2,),1)</f>
        <v>1</v>
      </c>
      <c r="O44" s="26"/>
    </row>
    <row r="45" spans="2:15" ht="15" customHeight="1" x14ac:dyDescent="0.25">
      <c r="B45" s="23">
        <v>190</v>
      </c>
      <c r="C45" s="58" t="s">
        <v>204</v>
      </c>
      <c r="D45" s="58"/>
      <c r="E45" s="61">
        <v>2015</v>
      </c>
      <c r="F45" s="62" t="s">
        <v>13</v>
      </c>
      <c r="G45" s="26">
        <v>7.6388888888888904E-3</v>
      </c>
      <c r="H45" s="26">
        <v>1.577546296296296E-2</v>
      </c>
      <c r="I45" s="27">
        <f>H45-G45</f>
        <v>8.1365740740740704E-3</v>
      </c>
      <c r="J45" s="31">
        <f t="shared" ref="J45" si="8">I45/M45</f>
        <v>8.1365740740740704E-3</v>
      </c>
      <c r="K45" s="47">
        <v>8</v>
      </c>
      <c r="L45" s="7">
        <v>2025</v>
      </c>
      <c r="M45" s="8">
        <f>IF($M$3-E45&gt;=31,VLOOKUP($M$3-E45,[1]Коэффициенты!$A$2:$B$46,2,),1)</f>
        <v>1</v>
      </c>
      <c r="O45" s="26"/>
    </row>
    <row r="46" spans="2:15" ht="15" customHeight="1" x14ac:dyDescent="0.25">
      <c r="B46" s="23">
        <v>45</v>
      </c>
      <c r="C46" s="58" t="s">
        <v>87</v>
      </c>
      <c r="D46" s="58"/>
      <c r="E46" s="61">
        <v>2016</v>
      </c>
      <c r="F46" s="62" t="s">
        <v>65</v>
      </c>
      <c r="G46" s="26">
        <v>7.6388888888888904E-3</v>
      </c>
      <c r="H46" s="26">
        <v>1.6030092592592592E-2</v>
      </c>
      <c r="I46" s="27">
        <f>H46-G46</f>
        <v>8.3912037037037028E-3</v>
      </c>
      <c r="J46" s="31">
        <f>I46/M46</f>
        <v>8.3912037037037028E-3</v>
      </c>
      <c r="K46" s="47">
        <v>9</v>
      </c>
      <c r="L46" s="7">
        <v>2025</v>
      </c>
      <c r="M46" s="8">
        <f>IF($M$3-E46&gt;=31,VLOOKUP($M$3-E46,[1]Коэффициенты!$A$2:$B$46,2,),1)</f>
        <v>1</v>
      </c>
      <c r="O46" s="26"/>
    </row>
    <row r="47" spans="2:15" ht="15" customHeight="1" x14ac:dyDescent="0.25">
      <c r="B47" s="23">
        <v>32</v>
      </c>
      <c r="C47" s="58" t="s">
        <v>51</v>
      </c>
      <c r="D47" s="58"/>
      <c r="E47" s="61">
        <v>2016</v>
      </c>
      <c r="F47" s="62" t="s">
        <v>13</v>
      </c>
      <c r="G47" s="26">
        <v>7.6388888888888904E-3</v>
      </c>
      <c r="H47" s="26">
        <v>1.6249999999999997E-2</v>
      </c>
      <c r="I47" s="27">
        <f>H47-G47</f>
        <v>8.6111111111111076E-3</v>
      </c>
      <c r="J47" s="31">
        <f>I47/M47</f>
        <v>8.6111111111111076E-3</v>
      </c>
      <c r="K47" s="47">
        <v>10</v>
      </c>
      <c r="L47" s="7">
        <v>2025</v>
      </c>
      <c r="M47" s="8">
        <f>IF($M$3-E47&gt;=31,VLOOKUP($M$3-E47,[1]Коэффициенты!$A$2:$B$46,2,),1)</f>
        <v>1</v>
      </c>
      <c r="O47" s="26"/>
    </row>
    <row r="48" spans="2:15" ht="15" customHeight="1" x14ac:dyDescent="0.25">
      <c r="B48" s="23">
        <v>35</v>
      </c>
      <c r="C48" s="58" t="s">
        <v>29</v>
      </c>
      <c r="D48" s="58"/>
      <c r="E48" s="61">
        <v>2016</v>
      </c>
      <c r="F48" s="62" t="s">
        <v>13</v>
      </c>
      <c r="G48" s="26">
        <v>7.6388888888888904E-3</v>
      </c>
      <c r="H48" s="26">
        <v>1.6516203703703703E-2</v>
      </c>
      <c r="I48" s="27">
        <f>H48-G48</f>
        <v>8.8773148148148136E-3</v>
      </c>
      <c r="J48" s="31"/>
      <c r="K48" s="47">
        <v>11</v>
      </c>
      <c r="L48" s="7">
        <v>2025</v>
      </c>
      <c r="M48" s="8">
        <f>IF($M$3-E48&gt;=31,VLOOKUP($M$3-E48,[1]Коэффициенты!$A$2:$B$46,2,),1)</f>
        <v>1</v>
      </c>
      <c r="O48" s="26"/>
    </row>
    <row r="49" spans="2:15" ht="15" customHeight="1" x14ac:dyDescent="0.25">
      <c r="B49" s="23">
        <v>40</v>
      </c>
      <c r="C49" s="58" t="s">
        <v>122</v>
      </c>
      <c r="D49" s="58"/>
      <c r="E49" s="61">
        <v>2015</v>
      </c>
      <c r="F49" s="62" t="s">
        <v>65</v>
      </c>
      <c r="G49" s="26">
        <v>7.6388888888888904E-3</v>
      </c>
      <c r="H49" s="26">
        <v>1.653935185185185E-2</v>
      </c>
      <c r="I49" s="27">
        <f>H49-G49</f>
        <v>8.9004629629629607E-3</v>
      </c>
      <c r="J49" s="31">
        <f>I49/M49</f>
        <v>8.9004629629629607E-3</v>
      </c>
      <c r="K49" s="47">
        <v>12</v>
      </c>
      <c r="L49" s="7">
        <v>2025</v>
      </c>
      <c r="M49" s="8">
        <f>IF($M$3-E49&gt;=31,VLOOKUP($M$3-E49,[1]Коэффициенты!$A$2:$B$46,2,),1)</f>
        <v>1</v>
      </c>
      <c r="O49" s="26"/>
    </row>
    <row r="50" spans="2:15" ht="15" customHeight="1" x14ac:dyDescent="0.25">
      <c r="B50" s="23">
        <v>47</v>
      </c>
      <c r="C50" s="58" t="s">
        <v>194</v>
      </c>
      <c r="D50" s="58"/>
      <c r="E50" s="61">
        <v>2015</v>
      </c>
      <c r="F50" s="62" t="s">
        <v>61</v>
      </c>
      <c r="G50" s="26">
        <v>7.6388888888888904E-3</v>
      </c>
      <c r="H50" s="26">
        <v>1.6550925925925924E-2</v>
      </c>
      <c r="I50" s="27">
        <f>H50-G50</f>
        <v>8.9120370370370343E-3</v>
      </c>
      <c r="J50" s="31"/>
      <c r="K50" s="47">
        <v>13</v>
      </c>
      <c r="L50" s="7"/>
      <c r="M50" s="8"/>
      <c r="O50" s="26"/>
    </row>
    <row r="51" spans="2:15" ht="15" customHeight="1" x14ac:dyDescent="0.25">
      <c r="B51" s="23">
        <v>38</v>
      </c>
      <c r="C51" s="58" t="s">
        <v>85</v>
      </c>
      <c r="D51" s="58"/>
      <c r="E51" s="61">
        <v>2016</v>
      </c>
      <c r="F51" s="62" t="s">
        <v>61</v>
      </c>
      <c r="G51" s="26">
        <v>7.6388888888888904E-3</v>
      </c>
      <c r="H51" s="26">
        <v>1.6666666666666666E-2</v>
      </c>
      <c r="I51" s="27">
        <f>H51-G51</f>
        <v>9.0277777777777769E-3</v>
      </c>
      <c r="J51" s="31">
        <f>I51/M51</f>
        <v>9.0277777777777769E-3</v>
      </c>
      <c r="K51" s="47">
        <v>14</v>
      </c>
      <c r="L51" s="7">
        <v>2025</v>
      </c>
      <c r="M51" s="8">
        <f>IF($M$3-E51&gt;=31,VLOOKUP($M$3-E51,[1]Коэффициенты!$A$2:$B$46,2,),1)</f>
        <v>1</v>
      </c>
      <c r="O51" s="26"/>
    </row>
    <row r="52" spans="2:15" ht="15" customHeight="1" x14ac:dyDescent="0.25">
      <c r="B52" s="23">
        <v>41</v>
      </c>
      <c r="C52" s="58" t="s">
        <v>21</v>
      </c>
      <c r="D52" s="58"/>
      <c r="E52" s="61">
        <v>2016</v>
      </c>
      <c r="F52" s="62" t="s">
        <v>13</v>
      </c>
      <c r="G52" s="26">
        <v>7.6388888888888904E-3</v>
      </c>
      <c r="H52" s="26">
        <v>1.6747685185185185E-2</v>
      </c>
      <c r="I52" s="27">
        <f>H52-G52</f>
        <v>9.1087962962962954E-3</v>
      </c>
      <c r="J52" s="31">
        <f>I52/M52</f>
        <v>9.1087962962962954E-3</v>
      </c>
      <c r="K52" s="47">
        <v>15</v>
      </c>
      <c r="L52" s="7">
        <v>2025</v>
      </c>
      <c r="M52" s="8">
        <f>IF($M$3-E52&gt;=31,VLOOKUP($M$3-E52,[1]Коэффициенты!$A$2:$B$46,2,),1)</f>
        <v>1</v>
      </c>
      <c r="O52" s="26"/>
    </row>
    <row r="53" spans="2:15" ht="15" customHeight="1" x14ac:dyDescent="0.25">
      <c r="B53" s="23">
        <v>191</v>
      </c>
      <c r="C53" s="58" t="s">
        <v>205</v>
      </c>
      <c r="D53" s="58"/>
      <c r="E53" s="61">
        <v>2015</v>
      </c>
      <c r="F53" s="62" t="s">
        <v>13</v>
      </c>
      <c r="G53" s="26">
        <v>7.6388888888888904E-3</v>
      </c>
      <c r="H53" s="26">
        <v>1.7048611111111112E-2</v>
      </c>
      <c r="I53" s="27">
        <f>H53-G53</f>
        <v>9.4097222222222221E-3</v>
      </c>
      <c r="J53" s="31">
        <f>I53/M53</f>
        <v>9.4097222222222221E-3</v>
      </c>
      <c r="K53" s="47">
        <v>16</v>
      </c>
      <c r="L53" s="7">
        <v>2025</v>
      </c>
      <c r="M53" s="8">
        <f>IF($M$3-E53&gt;=31,VLOOKUP($M$3-E53,[1]Коэффициенты!$A$2:$B$46,2,),1)</f>
        <v>1</v>
      </c>
      <c r="O53" s="26"/>
    </row>
    <row r="54" spans="2:15" ht="15" customHeight="1" x14ac:dyDescent="0.25">
      <c r="B54" s="23">
        <v>39</v>
      </c>
      <c r="C54" s="58" t="s">
        <v>23</v>
      </c>
      <c r="D54" s="58"/>
      <c r="E54" s="61">
        <v>2016</v>
      </c>
      <c r="F54" s="62" t="s">
        <v>13</v>
      </c>
      <c r="G54" s="26">
        <v>7.6388888888888904E-3</v>
      </c>
      <c r="H54" s="26">
        <v>1.7303240740740741E-2</v>
      </c>
      <c r="I54" s="27">
        <f>H54-G54</f>
        <v>9.6643518518518511E-3</v>
      </c>
      <c r="J54" s="31">
        <f>I54/M54</f>
        <v>9.6643518518518511E-3</v>
      </c>
      <c r="K54" s="47">
        <v>17</v>
      </c>
      <c r="L54" s="7">
        <v>2025</v>
      </c>
      <c r="M54" s="8">
        <f>IF($M$3-E54&gt;=31,VLOOKUP($M$3-E54,[1]Коэффициенты!$A$2:$B$46,2,),1)</f>
        <v>1</v>
      </c>
      <c r="O54" s="26"/>
    </row>
    <row r="55" spans="2:15" ht="15" customHeight="1" x14ac:dyDescent="0.25">
      <c r="B55" s="23">
        <v>43</v>
      </c>
      <c r="C55" s="58" t="s">
        <v>112</v>
      </c>
      <c r="D55" s="58"/>
      <c r="E55" s="61">
        <v>2016</v>
      </c>
      <c r="F55" s="62" t="s">
        <v>111</v>
      </c>
      <c r="G55" s="26">
        <v>7.6388888888888904E-3</v>
      </c>
      <c r="H55" s="26">
        <v>1.7511574074074072E-2</v>
      </c>
      <c r="I55" s="27">
        <f>H55-G55</f>
        <v>9.8726851851851823E-3</v>
      </c>
      <c r="J55" s="31">
        <f t="shared" ref="J55:J56" si="9">I55/M55</f>
        <v>9.8726851851851823E-3</v>
      </c>
      <c r="K55" s="47">
        <v>18</v>
      </c>
      <c r="L55" s="7">
        <v>2025</v>
      </c>
      <c r="M55" s="8">
        <f>IF($M$3-E55&gt;=31,VLOOKUP($M$3-E55,[1]Коэффициенты!$A$2:$B$46,2,),1)</f>
        <v>1</v>
      </c>
      <c r="O55" s="26"/>
    </row>
    <row r="56" spans="2:15" ht="15" customHeight="1" x14ac:dyDescent="0.25">
      <c r="B56" s="23">
        <v>44</v>
      </c>
      <c r="C56" s="58" t="s">
        <v>52</v>
      </c>
      <c r="D56" s="58"/>
      <c r="E56" s="61">
        <v>2015</v>
      </c>
      <c r="F56" s="62" t="s">
        <v>13</v>
      </c>
      <c r="G56" s="26">
        <v>7.6388888888888904E-3</v>
      </c>
      <c r="H56" s="26">
        <v>1.9641203703703706E-2</v>
      </c>
      <c r="I56" s="27">
        <f>H56-G56</f>
        <v>1.2002314814814816E-2</v>
      </c>
      <c r="J56" s="31">
        <f t="shared" si="9"/>
        <v>1.2002314814814816E-2</v>
      </c>
      <c r="K56" s="47">
        <v>19</v>
      </c>
      <c r="L56" s="7">
        <v>2025</v>
      </c>
      <c r="M56" s="8">
        <f>IF($M$3-E56&gt;=31,VLOOKUP($M$3-E56,[1]Коэффициенты!$A$2:$B$46,2,),1)</f>
        <v>1</v>
      </c>
      <c r="O56" s="26"/>
    </row>
    <row r="57" spans="2:15" ht="16.350000000000001" customHeight="1" x14ac:dyDescent="0.25">
      <c r="B57" s="41"/>
      <c r="C57" s="70"/>
      <c r="D57" s="79" t="s">
        <v>134</v>
      </c>
      <c r="E57" s="80"/>
      <c r="F57" s="70"/>
      <c r="G57" s="43"/>
      <c r="H57" s="43"/>
      <c r="I57" s="43"/>
      <c r="J57" s="44"/>
      <c r="K57" s="45"/>
      <c r="M57" s="9"/>
      <c r="O57" s="26"/>
    </row>
    <row r="58" spans="2:15" ht="15" customHeight="1" x14ac:dyDescent="0.25">
      <c r="B58" s="23"/>
      <c r="C58" s="74" t="s">
        <v>31</v>
      </c>
      <c r="D58" s="74"/>
      <c r="E58" s="74"/>
      <c r="F58" s="74"/>
      <c r="G58" s="26"/>
      <c r="H58" s="26"/>
      <c r="I58" s="27"/>
      <c r="J58" s="31"/>
      <c r="K58" s="32"/>
      <c r="L58" s="7">
        <v>2025</v>
      </c>
      <c r="M58" s="8"/>
      <c r="O58" s="26"/>
    </row>
    <row r="59" spans="2:15" ht="15" customHeight="1" x14ac:dyDescent="0.25">
      <c r="B59" s="23">
        <v>58</v>
      </c>
      <c r="C59" s="52" t="s">
        <v>71</v>
      </c>
      <c r="D59" s="52"/>
      <c r="E59" s="53">
        <v>2013</v>
      </c>
      <c r="F59" s="52" t="s">
        <v>65</v>
      </c>
      <c r="G59" s="26">
        <v>9.7222222222222206E-3</v>
      </c>
      <c r="H59" s="26">
        <v>1.6759259259259258E-2</v>
      </c>
      <c r="I59" s="27">
        <f>H59-G59</f>
        <v>7.0370370370370378E-3</v>
      </c>
      <c r="J59" s="31">
        <f t="shared" ref="J59" si="10">I59/M59</f>
        <v>7.0370370370370378E-3</v>
      </c>
      <c r="K59" s="47">
        <v>1</v>
      </c>
      <c r="L59" s="7">
        <v>2025</v>
      </c>
      <c r="M59" s="8">
        <f>IF($M$3-E59&gt;=31,VLOOKUP($M$3-E59,[1]Коэффициенты!$A$2:$B$46,2,),1)</f>
        <v>1</v>
      </c>
      <c r="O59" s="26"/>
    </row>
    <row r="60" spans="2:15" ht="15" customHeight="1" x14ac:dyDescent="0.25">
      <c r="B60" s="23">
        <v>60</v>
      </c>
      <c r="C60" s="52" t="s">
        <v>69</v>
      </c>
      <c r="D60" s="52"/>
      <c r="E60" s="53">
        <v>2013</v>
      </c>
      <c r="F60" s="52" t="s">
        <v>61</v>
      </c>
      <c r="G60" s="26">
        <v>9.7222222222222206E-3</v>
      </c>
      <c r="H60" s="26">
        <v>1.741898148148148E-2</v>
      </c>
      <c r="I60" s="27">
        <f>H60-G60</f>
        <v>7.6967592592592591E-3</v>
      </c>
      <c r="J60" s="31"/>
      <c r="K60" s="47">
        <v>2</v>
      </c>
      <c r="L60" s="7"/>
      <c r="M60" s="8"/>
      <c r="O60" s="26"/>
    </row>
    <row r="61" spans="2:15" ht="15" customHeight="1" x14ac:dyDescent="0.25">
      <c r="B61" s="23">
        <v>51</v>
      </c>
      <c r="C61" s="52" t="s">
        <v>68</v>
      </c>
      <c r="D61" s="52"/>
      <c r="E61" s="53">
        <v>2013</v>
      </c>
      <c r="F61" s="52" t="s">
        <v>65</v>
      </c>
      <c r="G61" s="26">
        <v>9.7222222222222206E-3</v>
      </c>
      <c r="H61" s="26">
        <v>1.7546296296296296E-2</v>
      </c>
      <c r="I61" s="27">
        <f>H61-G61</f>
        <v>7.8240740740740753E-3</v>
      </c>
      <c r="J61" s="31">
        <f t="shared" ref="J61:J65" si="11">I61/M61</f>
        <v>7.8240740740740753E-3</v>
      </c>
      <c r="K61" s="47">
        <v>3</v>
      </c>
      <c r="L61" s="7">
        <v>2025</v>
      </c>
      <c r="M61" s="8">
        <f>IF($M$3-E61&gt;=31,VLOOKUP($M$3-E61,[1]Коэффициенты!$A$2:$B$46,2,),1)</f>
        <v>1</v>
      </c>
      <c r="O61" s="26"/>
    </row>
    <row r="62" spans="2:15" ht="15" customHeight="1" x14ac:dyDescent="0.25">
      <c r="B62" s="23">
        <v>54</v>
      </c>
      <c r="C62" s="52" t="s">
        <v>173</v>
      </c>
      <c r="D62" s="52"/>
      <c r="E62" s="53">
        <v>2013</v>
      </c>
      <c r="F62" s="52" t="s">
        <v>174</v>
      </c>
      <c r="G62" s="26">
        <v>9.7222222222222206E-3</v>
      </c>
      <c r="H62" s="26">
        <v>1.7569444444444447E-2</v>
      </c>
      <c r="I62" s="27">
        <f>H62-G62</f>
        <v>7.8472222222222259E-3</v>
      </c>
      <c r="J62" s="31">
        <f t="shared" si="11"/>
        <v>7.8472222222222259E-3</v>
      </c>
      <c r="K62" s="47">
        <v>4</v>
      </c>
      <c r="L62" s="7">
        <v>2025</v>
      </c>
      <c r="M62" s="8">
        <f>IF($M$3-E62&gt;=31,VLOOKUP($M$3-E62,[1]Коэффициенты!$A$2:$B$46,2,),1)</f>
        <v>1</v>
      </c>
      <c r="O62" s="26"/>
    </row>
    <row r="63" spans="2:15" ht="15" customHeight="1" x14ac:dyDescent="0.25">
      <c r="B63" s="23">
        <v>53</v>
      </c>
      <c r="C63" s="52" t="s">
        <v>70</v>
      </c>
      <c r="D63" s="52"/>
      <c r="E63" s="53">
        <v>2013</v>
      </c>
      <c r="F63" s="52" t="s">
        <v>61</v>
      </c>
      <c r="G63" s="26">
        <v>9.7222222222222206E-3</v>
      </c>
      <c r="H63" s="26">
        <v>1.7627314814814814E-2</v>
      </c>
      <c r="I63" s="27">
        <f>H63-G63</f>
        <v>7.9050925925925938E-3</v>
      </c>
      <c r="J63" s="31">
        <f t="shared" ref="J63" si="12">I63/M63</f>
        <v>7.9050925925925938E-3</v>
      </c>
      <c r="K63" s="47">
        <v>5</v>
      </c>
      <c r="L63" s="7">
        <v>2025</v>
      </c>
      <c r="M63" s="8">
        <f>IF($M$3-E63&gt;=31,VLOOKUP($M$3-E63,[1]Коэффициенты!$A$2:$B$46,2,),1)</f>
        <v>1</v>
      </c>
      <c r="O63" s="26"/>
    </row>
    <row r="64" spans="2:15" ht="15" customHeight="1" x14ac:dyDescent="0.25">
      <c r="B64" s="23">
        <v>55</v>
      </c>
      <c r="C64" s="52" t="s">
        <v>126</v>
      </c>
      <c r="D64" s="52"/>
      <c r="E64" s="53">
        <v>2013</v>
      </c>
      <c r="F64" s="52" t="s">
        <v>65</v>
      </c>
      <c r="G64" s="26">
        <v>9.7222222222222206E-3</v>
      </c>
      <c r="H64" s="26">
        <v>1.8090277777777778E-2</v>
      </c>
      <c r="I64" s="27">
        <f>H64-G64</f>
        <v>8.3680555555555574E-3</v>
      </c>
      <c r="J64" s="31">
        <f t="shared" si="11"/>
        <v>8.3680555555555574E-3</v>
      </c>
      <c r="K64" s="47">
        <v>6</v>
      </c>
      <c r="L64" s="7">
        <v>2025</v>
      </c>
      <c r="M64" s="8">
        <f>IF($M$3-E64&gt;=31,VLOOKUP($M$3-E64,[1]Коэффициенты!$A$2:$B$46,2,),1)</f>
        <v>1</v>
      </c>
      <c r="O64" s="26"/>
    </row>
    <row r="65" spans="2:15" ht="15" customHeight="1" x14ac:dyDescent="0.25">
      <c r="B65" s="23">
        <v>61</v>
      </c>
      <c r="C65" s="52" t="s">
        <v>118</v>
      </c>
      <c r="D65" s="52"/>
      <c r="E65" s="53">
        <v>2013</v>
      </c>
      <c r="F65" s="52" t="s">
        <v>65</v>
      </c>
      <c r="G65" s="26">
        <v>9.7222222222222206E-3</v>
      </c>
      <c r="H65" s="26">
        <v>1.8900462962962963E-2</v>
      </c>
      <c r="I65" s="27">
        <f>H65-G65</f>
        <v>9.178240740740742E-3</v>
      </c>
      <c r="J65" s="31">
        <f t="shared" si="11"/>
        <v>9.178240740740742E-3</v>
      </c>
      <c r="K65" s="47">
        <v>7</v>
      </c>
      <c r="L65" s="7">
        <v>2025</v>
      </c>
      <c r="M65" s="8">
        <f>IF($M$3-E65&gt;=31,VLOOKUP($M$3-E65,[1]Коэффициенты!$A$2:$B$46,2,),1)</f>
        <v>1</v>
      </c>
      <c r="O65" s="26"/>
    </row>
    <row r="66" spans="2:15" ht="15" customHeight="1" x14ac:dyDescent="0.25">
      <c r="B66" s="23">
        <v>57</v>
      </c>
      <c r="C66" s="52" t="s">
        <v>24</v>
      </c>
      <c r="D66" s="52"/>
      <c r="E66" s="53">
        <v>2014</v>
      </c>
      <c r="F66" s="52" t="s">
        <v>13</v>
      </c>
      <c r="G66" s="26">
        <v>9.7222222222222206E-3</v>
      </c>
      <c r="H66" s="26">
        <v>1.9583333333333331E-2</v>
      </c>
      <c r="I66" s="27">
        <f>H66-G66</f>
        <v>9.8611111111111104E-3</v>
      </c>
      <c r="J66" s="31">
        <f t="shared" ref="J66" si="13">I66/M66</f>
        <v>9.8611111111111104E-3</v>
      </c>
      <c r="K66" s="47">
        <v>8</v>
      </c>
      <c r="L66" s="7">
        <v>2025</v>
      </c>
      <c r="M66" s="8">
        <f>IF($M$3-E66&gt;=31,VLOOKUP($M$3-E66,[1]Коэффициенты!$A$2:$B$46,2,),1)</f>
        <v>1</v>
      </c>
      <c r="O66" s="26"/>
    </row>
    <row r="67" spans="2:15" ht="15" customHeight="1" x14ac:dyDescent="0.25">
      <c r="B67" s="23">
        <v>56</v>
      </c>
      <c r="C67" s="52" t="s">
        <v>193</v>
      </c>
      <c r="D67" s="52"/>
      <c r="E67" s="53">
        <v>2013</v>
      </c>
      <c r="F67" s="52" t="s">
        <v>13</v>
      </c>
      <c r="G67" s="26">
        <v>9.7222222222222206E-3</v>
      </c>
      <c r="H67" s="26">
        <v>1.9942129629629629E-2</v>
      </c>
      <c r="I67" s="27">
        <f>H67-G67</f>
        <v>1.0219907407407408E-2</v>
      </c>
      <c r="J67" s="31">
        <f t="shared" ref="J67" si="14">I67/M67</f>
        <v>1.0219907407407408E-2</v>
      </c>
      <c r="K67" s="47">
        <v>9</v>
      </c>
      <c r="L67" s="7">
        <v>2025</v>
      </c>
      <c r="M67" s="8">
        <f>IF($M$3-E67&gt;=31,VLOOKUP($M$3-E67,[1]Коэффициенты!$A$2:$B$46,2,),1)</f>
        <v>1</v>
      </c>
      <c r="O67" s="26"/>
    </row>
    <row r="68" spans="2:15" ht="15" customHeight="1" x14ac:dyDescent="0.25">
      <c r="B68" s="23">
        <v>59</v>
      </c>
      <c r="C68" s="52" t="s">
        <v>172</v>
      </c>
      <c r="D68" s="52"/>
      <c r="E68" s="53">
        <v>2014</v>
      </c>
      <c r="F68" s="52" t="s">
        <v>61</v>
      </c>
      <c r="G68" s="26">
        <v>9.7222222222222206E-3</v>
      </c>
      <c r="H68" s="26">
        <v>2.1226851851851854E-2</v>
      </c>
      <c r="I68" s="27">
        <f>H68-G68</f>
        <v>1.1504629629629634E-2</v>
      </c>
      <c r="J68" s="31" t="e">
        <f t="shared" ref="J68:J76" si="15">I68/M68</f>
        <v>#DIV/0!</v>
      </c>
      <c r="K68" s="47">
        <v>10</v>
      </c>
      <c r="L68" s="7"/>
      <c r="M68" s="8"/>
      <c r="O68" s="26"/>
    </row>
    <row r="69" spans="2:15" ht="15" customHeight="1" x14ac:dyDescent="0.25">
      <c r="B69" s="23">
        <v>52</v>
      </c>
      <c r="C69" s="52" t="s">
        <v>130</v>
      </c>
      <c r="D69" s="52"/>
      <c r="E69" s="53">
        <v>2014</v>
      </c>
      <c r="F69" s="52" t="s">
        <v>13</v>
      </c>
      <c r="G69" s="26">
        <v>9.7222222222222206E-3</v>
      </c>
      <c r="H69" s="26">
        <v>2.1331018518518517E-2</v>
      </c>
      <c r="I69" s="27">
        <f>H69-G69</f>
        <v>1.1608796296296296E-2</v>
      </c>
      <c r="J69" s="31" t="e">
        <f t="shared" si="15"/>
        <v>#DIV/0!</v>
      </c>
      <c r="K69" s="47">
        <v>11</v>
      </c>
      <c r="L69" s="7"/>
      <c r="M69" s="8"/>
      <c r="O69" s="26"/>
    </row>
    <row r="70" spans="2:15" ht="15" customHeight="1" x14ac:dyDescent="0.25">
      <c r="B70" s="23"/>
      <c r="C70" s="74" t="s">
        <v>32</v>
      </c>
      <c r="D70" s="74"/>
      <c r="E70" s="74"/>
      <c r="F70" s="74"/>
      <c r="G70" s="26"/>
      <c r="H70" s="26"/>
      <c r="I70" s="27"/>
      <c r="J70" s="31" t="e">
        <f t="shared" si="15"/>
        <v>#N/A</v>
      </c>
      <c r="K70" s="32"/>
      <c r="L70" s="7">
        <v>2025</v>
      </c>
      <c r="M70" s="8" t="e">
        <f>IF($M$3-E70&gt;=31,VLOOKUP($M$3-E70,[1]Коэффициенты!$A$2:$B$46,2,),1)</f>
        <v>#N/A</v>
      </c>
      <c r="O70" s="26"/>
    </row>
    <row r="71" spans="2:15" ht="15" customHeight="1" x14ac:dyDescent="0.25">
      <c r="B71" s="23">
        <v>77</v>
      </c>
      <c r="C71" s="58" t="s">
        <v>90</v>
      </c>
      <c r="D71" s="58"/>
      <c r="E71" s="61">
        <v>2013</v>
      </c>
      <c r="F71" s="62" t="s">
        <v>61</v>
      </c>
      <c r="G71" s="26">
        <v>1.18055555555555E-2</v>
      </c>
      <c r="H71" s="26">
        <v>1.9120370370370371E-2</v>
      </c>
      <c r="I71" s="27">
        <f>H71-G71</f>
        <v>7.3148148148148712E-3</v>
      </c>
      <c r="J71" s="31">
        <f t="shared" ref="J71" si="16">I71/M71</f>
        <v>7.3148148148148712E-3</v>
      </c>
      <c r="K71" s="47">
        <v>1</v>
      </c>
      <c r="L71" s="7">
        <v>2025</v>
      </c>
      <c r="M71" s="8">
        <f>IF($M$3-E71&gt;=31,VLOOKUP($M$3-E71,[1]Коэффициенты!$A$2:$B$46,2,),1)</f>
        <v>1</v>
      </c>
      <c r="O71" s="26"/>
    </row>
    <row r="72" spans="2:15" ht="15" customHeight="1" x14ac:dyDescent="0.25">
      <c r="B72" s="23">
        <v>65</v>
      </c>
      <c r="C72" s="58" t="s">
        <v>91</v>
      </c>
      <c r="D72" s="58"/>
      <c r="E72" s="61">
        <v>2014</v>
      </c>
      <c r="F72" s="62" t="s">
        <v>61</v>
      </c>
      <c r="G72" s="26">
        <v>1.18055555555555E-2</v>
      </c>
      <c r="H72" s="26">
        <v>1.9386574074074073E-2</v>
      </c>
      <c r="I72" s="27">
        <f>H72-G72</f>
        <v>7.5810185185185737E-3</v>
      </c>
      <c r="J72" s="31">
        <f t="shared" si="15"/>
        <v>7.5810185185185737E-3</v>
      </c>
      <c r="K72" s="47">
        <v>2</v>
      </c>
      <c r="L72" s="7">
        <v>2025</v>
      </c>
      <c r="M72" s="8">
        <f>IF($M$3-E72&gt;=31,VLOOKUP($M$3-E72,[1]Коэффициенты!$A$2:$B$46,2,),1)</f>
        <v>1</v>
      </c>
      <c r="O72" s="26"/>
    </row>
    <row r="73" spans="2:15" ht="15" customHeight="1" x14ac:dyDescent="0.25">
      <c r="B73" s="23">
        <v>66</v>
      </c>
      <c r="C73" s="58" t="s">
        <v>177</v>
      </c>
      <c r="D73" s="58"/>
      <c r="E73" s="61">
        <v>2013</v>
      </c>
      <c r="F73" s="52" t="s">
        <v>174</v>
      </c>
      <c r="G73" s="26">
        <v>1.18055555555555E-2</v>
      </c>
      <c r="H73" s="26">
        <v>1.9560185185185184E-2</v>
      </c>
      <c r="I73" s="27">
        <f>H73-G73</f>
        <v>7.7546296296296842E-3</v>
      </c>
      <c r="J73" s="31">
        <f t="shared" si="15"/>
        <v>7.7546296296296842E-3</v>
      </c>
      <c r="K73" s="47">
        <v>3</v>
      </c>
      <c r="L73" s="7">
        <v>2025</v>
      </c>
      <c r="M73" s="8">
        <f>IF($M$3-E73&gt;=31,VLOOKUP($M$3-E73,[1]Коэффициенты!$A$2:$B$46,2,),1)</f>
        <v>1</v>
      </c>
      <c r="O73" s="26"/>
    </row>
    <row r="74" spans="2:15" ht="15" customHeight="1" x14ac:dyDescent="0.25">
      <c r="B74" s="23">
        <v>76</v>
      </c>
      <c r="C74" s="58" t="s">
        <v>22</v>
      </c>
      <c r="D74" s="58"/>
      <c r="E74" s="61">
        <v>2013</v>
      </c>
      <c r="F74" s="62" t="s">
        <v>13</v>
      </c>
      <c r="G74" s="26">
        <v>1.18055555555555E-2</v>
      </c>
      <c r="H74" s="26">
        <v>1.9791666666666666E-2</v>
      </c>
      <c r="I74" s="27">
        <f>H74-G74</f>
        <v>7.986111111111166E-3</v>
      </c>
      <c r="J74" s="31">
        <f t="shared" si="15"/>
        <v>7.986111111111166E-3</v>
      </c>
      <c r="K74" s="47">
        <v>4</v>
      </c>
      <c r="L74" s="7">
        <v>2025</v>
      </c>
      <c r="M74" s="8">
        <f>IF($M$3-E74&gt;=31,VLOOKUP($M$3-E74,[1]Коэффициенты!$A$2:$B$46,2,),1)</f>
        <v>1</v>
      </c>
      <c r="O74" s="26"/>
    </row>
    <row r="75" spans="2:15" ht="15" customHeight="1" x14ac:dyDescent="0.25">
      <c r="B75" s="23">
        <v>71</v>
      </c>
      <c r="C75" s="58" t="s">
        <v>89</v>
      </c>
      <c r="D75" s="58"/>
      <c r="E75" s="61">
        <v>2013</v>
      </c>
      <c r="F75" s="62" t="s">
        <v>61</v>
      </c>
      <c r="G75" s="26">
        <v>1.18055555555555E-2</v>
      </c>
      <c r="H75" s="26">
        <v>1.9837962962962963E-2</v>
      </c>
      <c r="I75" s="27">
        <f>H75-G75</f>
        <v>8.0324074074074638E-3</v>
      </c>
      <c r="J75" s="31">
        <f t="shared" si="15"/>
        <v>8.0324074074074638E-3</v>
      </c>
      <c r="K75" s="47">
        <v>5</v>
      </c>
      <c r="L75" s="7">
        <v>2025</v>
      </c>
      <c r="M75" s="8">
        <f>IF($M$3-E75&gt;=31,VLOOKUP($M$3-E75,[1]Коэффициенты!$A$2:$B$46,2,),1)</f>
        <v>1</v>
      </c>
      <c r="O75" s="26"/>
    </row>
    <row r="76" spans="2:15" ht="15" customHeight="1" x14ac:dyDescent="0.25">
      <c r="B76" s="23">
        <v>78</v>
      </c>
      <c r="C76" s="58" t="s">
        <v>92</v>
      </c>
      <c r="D76" s="58"/>
      <c r="E76" s="61">
        <v>2014</v>
      </c>
      <c r="F76" s="62" t="s">
        <v>61</v>
      </c>
      <c r="G76" s="26">
        <v>1.18055555555555E-2</v>
      </c>
      <c r="H76" s="26">
        <v>1.9849537037037037E-2</v>
      </c>
      <c r="I76" s="27">
        <f>H76-G76</f>
        <v>8.0439814814815373E-3</v>
      </c>
      <c r="J76" s="31">
        <f t="shared" si="15"/>
        <v>8.0439814814815373E-3</v>
      </c>
      <c r="K76" s="47">
        <v>6</v>
      </c>
      <c r="L76" s="7">
        <v>2025</v>
      </c>
      <c r="M76" s="8">
        <f>IF($M$3-E76&gt;=31,VLOOKUP($M$3-E76,[1]Коэффициенты!$A$2:$B$46,2,),1)</f>
        <v>1</v>
      </c>
      <c r="O76" s="26"/>
    </row>
    <row r="77" spans="2:15" ht="15" customHeight="1" x14ac:dyDescent="0.25">
      <c r="B77" s="23">
        <v>72</v>
      </c>
      <c r="C77" s="58" t="s">
        <v>93</v>
      </c>
      <c r="D77" s="58"/>
      <c r="E77" s="61">
        <v>2014</v>
      </c>
      <c r="F77" s="62" t="s">
        <v>61</v>
      </c>
      <c r="G77" s="26">
        <v>1.18055555555555E-2</v>
      </c>
      <c r="H77" s="26">
        <v>2.0196759259259258E-2</v>
      </c>
      <c r="I77" s="27">
        <f>H77-G77</f>
        <v>8.3912037037037583E-3</v>
      </c>
      <c r="J77" s="31">
        <f t="shared" ref="J77:J83" si="17">I77/M77</f>
        <v>8.3912037037037583E-3</v>
      </c>
      <c r="K77" s="47">
        <v>7</v>
      </c>
      <c r="L77" s="7">
        <v>2025</v>
      </c>
      <c r="M77" s="8">
        <f>IF($M$3-E77&gt;=31,VLOOKUP($M$3-E77,[1]Коэффициенты!$A$2:$B$46,2,),1)</f>
        <v>1</v>
      </c>
      <c r="O77" s="26"/>
    </row>
    <row r="78" spans="2:15" ht="15" customHeight="1" x14ac:dyDescent="0.25">
      <c r="B78" s="23">
        <v>75</v>
      </c>
      <c r="C78" s="58" t="s">
        <v>176</v>
      </c>
      <c r="D78" s="58"/>
      <c r="E78" s="61">
        <v>2014</v>
      </c>
      <c r="F78" s="52" t="s">
        <v>174</v>
      </c>
      <c r="G78" s="26">
        <v>1.18055555555555E-2</v>
      </c>
      <c r="H78" s="26">
        <v>2.0254629629629629E-2</v>
      </c>
      <c r="I78" s="27">
        <f>H78-G78</f>
        <v>8.4490740740741296E-3</v>
      </c>
      <c r="J78" s="31">
        <f t="shared" si="17"/>
        <v>8.4490740740741296E-3</v>
      </c>
      <c r="K78" s="47">
        <v>8</v>
      </c>
      <c r="L78" s="7">
        <v>2025</v>
      </c>
      <c r="M78" s="8">
        <f>IF($M$3-E78&gt;=31,VLOOKUP($M$3-E78,[1]Коэффициенты!$A$2:$B$46,2,),1)</f>
        <v>1</v>
      </c>
      <c r="O78" s="26"/>
    </row>
    <row r="79" spans="2:15" ht="15" customHeight="1" x14ac:dyDescent="0.25">
      <c r="B79" s="23">
        <v>74</v>
      </c>
      <c r="C79" s="58" t="s">
        <v>175</v>
      </c>
      <c r="D79" s="58"/>
      <c r="E79" s="61">
        <v>2014</v>
      </c>
      <c r="F79" s="62" t="s">
        <v>61</v>
      </c>
      <c r="G79" s="26">
        <v>1.18055555555555E-2</v>
      </c>
      <c r="H79" s="26">
        <v>2.0925925925925928E-2</v>
      </c>
      <c r="I79" s="27">
        <f>H79-G79</f>
        <v>9.1203703703704279E-3</v>
      </c>
      <c r="J79" s="31">
        <f t="shared" ref="J79:J80" si="18">I79/M79</f>
        <v>9.1203703703704279E-3</v>
      </c>
      <c r="K79" s="47">
        <v>9</v>
      </c>
      <c r="L79" s="7">
        <v>2025</v>
      </c>
      <c r="M79" s="8">
        <f>IF($M$3-E79&gt;=31,VLOOKUP($M$3-E79,[1]Коэффициенты!$A$2:$B$46,2,),1)</f>
        <v>1</v>
      </c>
      <c r="O79" s="26"/>
    </row>
    <row r="80" spans="2:15" ht="15" customHeight="1" x14ac:dyDescent="0.25">
      <c r="B80" s="23">
        <v>64</v>
      </c>
      <c r="C80" s="58" t="s">
        <v>196</v>
      </c>
      <c r="D80" s="58"/>
      <c r="E80" s="61">
        <v>2014</v>
      </c>
      <c r="F80" s="52" t="s">
        <v>10</v>
      </c>
      <c r="G80" s="26">
        <v>1.18055555555555E-2</v>
      </c>
      <c r="H80" s="26">
        <v>2.1215277777777777E-2</v>
      </c>
      <c r="I80" s="27">
        <f>H80-G80</f>
        <v>9.4097222222222776E-3</v>
      </c>
      <c r="J80" s="31">
        <f t="shared" si="18"/>
        <v>9.4097222222222776E-3</v>
      </c>
      <c r="K80" s="47">
        <v>10</v>
      </c>
      <c r="L80" s="7">
        <v>2025</v>
      </c>
      <c r="M80" s="8">
        <f>IF($M$3-E80&gt;=31,VLOOKUP($M$3-E80,[1]Коэффициенты!$A$2:$B$46,2,),1)</f>
        <v>1</v>
      </c>
      <c r="O80" s="26"/>
    </row>
    <row r="81" spans="2:15" ht="15" customHeight="1" x14ac:dyDescent="0.25">
      <c r="B81" s="23">
        <v>63</v>
      </c>
      <c r="C81" s="58" t="s">
        <v>195</v>
      </c>
      <c r="D81" s="58"/>
      <c r="E81" s="61">
        <v>2014</v>
      </c>
      <c r="F81" s="52" t="s">
        <v>10</v>
      </c>
      <c r="G81" s="26">
        <v>1.18055555555555E-2</v>
      </c>
      <c r="H81" s="26">
        <v>2.1284722222222222E-2</v>
      </c>
      <c r="I81" s="27">
        <f>H81-G81</f>
        <v>9.4791666666667225E-3</v>
      </c>
      <c r="J81" s="31">
        <f t="shared" ref="J81:J82" si="19">I81/M81</f>
        <v>9.4791666666667225E-3</v>
      </c>
      <c r="K81" s="47">
        <v>11</v>
      </c>
      <c r="L81" s="7">
        <v>2025</v>
      </c>
      <c r="M81" s="8">
        <f>IF($M$3-E81&gt;=31,VLOOKUP($M$3-E81,[1]Коэффициенты!$A$2:$B$46,2,),1)</f>
        <v>1</v>
      </c>
      <c r="O81" s="26"/>
    </row>
    <row r="82" spans="2:15" ht="15" customHeight="1" x14ac:dyDescent="0.25">
      <c r="B82" s="23">
        <v>62</v>
      </c>
      <c r="C82" s="58" t="s">
        <v>206</v>
      </c>
      <c r="D82" s="58"/>
      <c r="E82" s="61">
        <v>2013</v>
      </c>
      <c r="F82" s="62" t="s">
        <v>13</v>
      </c>
      <c r="G82" s="26">
        <v>1.18055555555555E-2</v>
      </c>
      <c r="H82" s="26">
        <v>2.1435185185185186E-2</v>
      </c>
      <c r="I82" s="27">
        <f>H82-G82</f>
        <v>9.6296296296296859E-3</v>
      </c>
      <c r="J82" s="31">
        <f t="shared" si="19"/>
        <v>9.6296296296296859E-3</v>
      </c>
      <c r="K82" s="47">
        <v>12</v>
      </c>
      <c r="L82" s="7">
        <v>2025</v>
      </c>
      <c r="M82" s="8">
        <f>IF($M$3-E82&gt;=31,VLOOKUP($M$3-E82,[1]Коэффициенты!$A$2:$B$46,2,),1)</f>
        <v>1</v>
      </c>
      <c r="O82" s="26"/>
    </row>
    <row r="83" spans="2:15" ht="15" customHeight="1" x14ac:dyDescent="0.25">
      <c r="B83" s="23">
        <v>70</v>
      </c>
      <c r="C83" s="58" t="s">
        <v>138</v>
      </c>
      <c r="D83" s="58"/>
      <c r="E83" s="61">
        <v>2013</v>
      </c>
      <c r="F83" s="62" t="s">
        <v>13</v>
      </c>
      <c r="G83" s="26">
        <v>1.18055555555555E-2</v>
      </c>
      <c r="H83" s="26">
        <v>2.1458333333333333E-2</v>
      </c>
      <c r="I83" s="27">
        <f>H83-G83</f>
        <v>9.652777777777833E-3</v>
      </c>
      <c r="J83" s="31">
        <f t="shared" si="17"/>
        <v>9.652777777777833E-3</v>
      </c>
      <c r="K83" s="47">
        <v>13</v>
      </c>
      <c r="L83" s="7">
        <v>2025</v>
      </c>
      <c r="M83" s="8">
        <f>IF($M$3-E83&gt;=31,VLOOKUP($M$3-E83,[1]Коэффициенты!$A$2:$B$46,2,),1)</f>
        <v>1</v>
      </c>
      <c r="O83" s="26"/>
    </row>
    <row r="84" spans="2:15" ht="15" customHeight="1" x14ac:dyDescent="0.25">
      <c r="B84" s="23">
        <v>67</v>
      </c>
      <c r="C84" s="58" t="s">
        <v>178</v>
      </c>
      <c r="D84" s="58"/>
      <c r="E84" s="61">
        <v>2013</v>
      </c>
      <c r="F84" s="62" t="s">
        <v>9</v>
      </c>
      <c r="G84" s="26">
        <v>1.18055555555555E-2</v>
      </c>
      <c r="H84" s="26">
        <v>2.2627314814814819E-2</v>
      </c>
      <c r="I84" s="27">
        <f>H84-G84</f>
        <v>1.0821759259259319E-2</v>
      </c>
      <c r="J84" s="31"/>
      <c r="K84" s="47">
        <v>14</v>
      </c>
      <c r="L84" s="7"/>
      <c r="M84" s="8"/>
      <c r="O84" s="26"/>
    </row>
    <row r="85" spans="2:15" ht="15" customHeight="1" x14ac:dyDescent="0.25">
      <c r="B85" s="23">
        <v>69</v>
      </c>
      <c r="C85" s="58" t="s">
        <v>179</v>
      </c>
      <c r="D85" s="58"/>
      <c r="E85" s="61">
        <v>2014</v>
      </c>
      <c r="F85" s="62" t="s">
        <v>13</v>
      </c>
      <c r="G85" s="26">
        <v>1.18055555555555E-2</v>
      </c>
      <c r="H85" s="26">
        <v>2.3391203703703702E-2</v>
      </c>
      <c r="I85" s="27">
        <f>H85-G85</f>
        <v>1.1585648148148203E-2</v>
      </c>
      <c r="J85" s="31"/>
      <c r="K85" s="47">
        <v>15</v>
      </c>
      <c r="L85" s="7"/>
      <c r="M85" s="8"/>
      <c r="O85" s="26"/>
    </row>
    <row r="86" spans="2:15" ht="15" customHeight="1" x14ac:dyDescent="0.25">
      <c r="B86" s="23">
        <v>68</v>
      </c>
      <c r="C86" s="58" t="s">
        <v>180</v>
      </c>
      <c r="D86" s="58"/>
      <c r="E86" s="61">
        <v>2014</v>
      </c>
      <c r="F86" s="62" t="s">
        <v>9</v>
      </c>
      <c r="G86" s="26">
        <v>1.18055555555555E-2</v>
      </c>
      <c r="H86" s="26">
        <v>2.3402777777777783E-2</v>
      </c>
      <c r="I86" s="27">
        <f>H86-G86</f>
        <v>1.1597222222222283E-2</v>
      </c>
      <c r="J86" s="31"/>
      <c r="K86" s="47">
        <v>16</v>
      </c>
      <c r="L86" s="7"/>
      <c r="M86" s="8"/>
      <c r="O86" s="26"/>
    </row>
    <row r="87" spans="2:15" ht="15" customHeight="1" x14ac:dyDescent="0.25">
      <c r="B87" s="23">
        <v>73</v>
      </c>
      <c r="C87" s="58" t="s">
        <v>113</v>
      </c>
      <c r="D87" s="58"/>
      <c r="E87" s="61">
        <v>2014</v>
      </c>
      <c r="F87" s="62" t="s">
        <v>111</v>
      </c>
      <c r="G87" s="26">
        <v>1.18055555555555E-2</v>
      </c>
      <c r="H87" s="26">
        <v>2.3761574074074074E-2</v>
      </c>
      <c r="I87" s="27">
        <f>H87-G87</f>
        <v>1.1956018518518574E-2</v>
      </c>
      <c r="J87" s="31">
        <f t="shared" ref="J87" si="20">I87/M87</f>
        <v>1.1956018518518574E-2</v>
      </c>
      <c r="K87" s="47">
        <v>17</v>
      </c>
      <c r="L87" s="7">
        <v>2025</v>
      </c>
      <c r="M87" s="8">
        <f>IF($M$3-E87&gt;=31,VLOOKUP($M$3-E87,[1]Коэффициенты!$A$2:$B$46,2,),1)</f>
        <v>1</v>
      </c>
      <c r="O87" s="26"/>
    </row>
    <row r="88" spans="2:15" ht="16.350000000000001" customHeight="1" x14ac:dyDescent="0.25">
      <c r="B88" s="41"/>
      <c r="C88" s="70"/>
      <c r="D88" s="79" t="s">
        <v>135</v>
      </c>
      <c r="E88" s="80"/>
      <c r="F88" s="70"/>
      <c r="G88" s="43"/>
      <c r="H88" s="43"/>
      <c r="I88" s="43"/>
      <c r="J88" s="44"/>
      <c r="K88" s="45"/>
      <c r="M88" s="9"/>
      <c r="O88" s="26"/>
    </row>
    <row r="89" spans="2:15" ht="15" customHeight="1" x14ac:dyDescent="0.25">
      <c r="B89" s="23"/>
      <c r="C89" s="74" t="s">
        <v>33</v>
      </c>
      <c r="D89" s="74"/>
      <c r="E89" s="74"/>
      <c r="F89" s="74"/>
      <c r="G89" s="26"/>
      <c r="H89" s="26"/>
      <c r="I89" s="27"/>
      <c r="J89" s="31" t="e">
        <f t="shared" ref="J89:J91" si="21">I89/M89</f>
        <v>#N/A</v>
      </c>
      <c r="K89" s="32"/>
      <c r="L89" s="7">
        <v>2025</v>
      </c>
      <c r="M89" s="8" t="e">
        <f>IF($M$3-E89&gt;=31,VLOOKUP($M$3-E89,[1]Коэффициенты!$A$2:$B$46,2,),1)</f>
        <v>#N/A</v>
      </c>
      <c r="O89" s="26"/>
    </row>
    <row r="90" spans="2:15" ht="15" customHeight="1" x14ac:dyDescent="0.25">
      <c r="B90" s="23">
        <v>88</v>
      </c>
      <c r="C90" s="63" t="s">
        <v>74</v>
      </c>
      <c r="D90" s="63"/>
      <c r="E90" s="64">
        <v>2011</v>
      </c>
      <c r="F90" s="65" t="s">
        <v>65</v>
      </c>
      <c r="G90" s="26">
        <v>1.38888888888889E-2</v>
      </c>
      <c r="H90" s="26">
        <v>2.704861111111111E-2</v>
      </c>
      <c r="I90" s="27">
        <f>H90-G90</f>
        <v>1.315972222222221E-2</v>
      </c>
      <c r="J90" s="31">
        <f t="shared" ref="J90" si="22">I90/M90</f>
        <v>1.315972222222221E-2</v>
      </c>
      <c r="K90" s="47">
        <v>1</v>
      </c>
      <c r="L90" s="7">
        <v>2025</v>
      </c>
      <c r="M90" s="8">
        <f>IF($M$3-E90&gt;=31,VLOOKUP($M$3-E90,[1]Коэффициенты!$A$2:$B$46,2,),1)</f>
        <v>1</v>
      </c>
      <c r="O90" s="26"/>
    </row>
    <row r="91" spans="2:15" ht="15" customHeight="1" x14ac:dyDescent="0.25">
      <c r="B91" s="23">
        <v>81</v>
      </c>
      <c r="C91" s="63" t="s">
        <v>73</v>
      </c>
      <c r="D91" s="63"/>
      <c r="E91" s="64">
        <v>2012</v>
      </c>
      <c r="F91" s="65" t="s">
        <v>61</v>
      </c>
      <c r="G91" s="26">
        <v>1.38888888888889E-2</v>
      </c>
      <c r="H91" s="26">
        <v>2.7233796296296298E-2</v>
      </c>
      <c r="I91" s="27">
        <f>H91-G91</f>
        <v>1.3344907407407397E-2</v>
      </c>
      <c r="J91" s="31">
        <f t="shared" si="21"/>
        <v>1.3344907407407397E-2</v>
      </c>
      <c r="K91" s="47">
        <v>2</v>
      </c>
      <c r="L91" s="7">
        <v>2025</v>
      </c>
      <c r="M91" s="8">
        <f>IF($M$3-E91&gt;=31,VLOOKUP($M$3-E91,[1]Коэффициенты!$A$2:$B$46,2,),1)</f>
        <v>1</v>
      </c>
      <c r="O91" s="26"/>
    </row>
    <row r="92" spans="2:15" ht="15" customHeight="1" x14ac:dyDescent="0.25">
      <c r="B92" s="23">
        <v>84</v>
      </c>
      <c r="C92" s="63" t="s">
        <v>131</v>
      </c>
      <c r="D92" s="63"/>
      <c r="E92" s="64">
        <v>2012</v>
      </c>
      <c r="F92" s="62" t="s">
        <v>13</v>
      </c>
      <c r="G92" s="26">
        <v>1.38888888888889E-2</v>
      </c>
      <c r="H92" s="26">
        <v>2.7268518518518515E-2</v>
      </c>
      <c r="I92" s="27">
        <f>H92-G92</f>
        <v>1.3379629629629615E-2</v>
      </c>
      <c r="J92" s="31">
        <f t="shared" ref="J92" si="23">I92/M92</f>
        <v>1.3379629629629615E-2</v>
      </c>
      <c r="K92" s="47">
        <v>3</v>
      </c>
      <c r="L92" s="7">
        <v>2025</v>
      </c>
      <c r="M92" s="8">
        <f>IF($M$3-E92&gt;=31,VLOOKUP($M$3-E92,[1]Коэффициенты!$A$2:$B$46,2,),1)</f>
        <v>1</v>
      </c>
      <c r="O92" s="26"/>
    </row>
    <row r="93" spans="2:15" ht="15" customHeight="1" x14ac:dyDescent="0.25">
      <c r="B93" s="23">
        <v>80</v>
      </c>
      <c r="C93" s="63" t="s">
        <v>170</v>
      </c>
      <c r="D93" s="63"/>
      <c r="E93" s="64">
        <v>2012</v>
      </c>
      <c r="F93" s="65" t="s">
        <v>171</v>
      </c>
      <c r="G93" s="26">
        <v>1.38888888888889E-2</v>
      </c>
      <c r="H93" s="26">
        <v>2.7430555555555555E-2</v>
      </c>
      <c r="I93" s="27">
        <f>H93-G93</f>
        <v>1.3541666666666655E-2</v>
      </c>
      <c r="J93" s="31">
        <f t="shared" ref="J93" si="24">I93/M93</f>
        <v>1.3541666666666655E-2</v>
      </c>
      <c r="K93" s="47">
        <v>4</v>
      </c>
      <c r="L93" s="7">
        <v>2025</v>
      </c>
      <c r="M93" s="8">
        <f>IF($M$3-E93&gt;=31,VLOOKUP($M$3-E93,[1]Коэффициенты!$A$2:$B$46,2,),1)</f>
        <v>1</v>
      </c>
      <c r="O93" s="26"/>
    </row>
    <row r="94" spans="2:15" ht="15" customHeight="1" x14ac:dyDescent="0.25">
      <c r="B94" s="23">
        <v>86</v>
      </c>
      <c r="C94" s="63" t="s">
        <v>169</v>
      </c>
      <c r="D94" s="63"/>
      <c r="E94" s="64">
        <v>2012</v>
      </c>
      <c r="F94" s="62" t="s">
        <v>10</v>
      </c>
      <c r="G94" s="26">
        <v>1.38888888888889E-2</v>
      </c>
      <c r="H94" s="26">
        <v>2.7453703703703702E-2</v>
      </c>
      <c r="I94" s="27">
        <f>H94-G94</f>
        <v>1.3564814814814802E-2</v>
      </c>
      <c r="J94" s="31">
        <f t="shared" ref="J94" si="25">I94/M94</f>
        <v>1.3564814814814802E-2</v>
      </c>
      <c r="K94" s="47">
        <v>5</v>
      </c>
      <c r="L94" s="7">
        <v>2025</v>
      </c>
      <c r="M94" s="8">
        <f>IF($M$3-E94&gt;=31,VLOOKUP($M$3-E94,[1]Коэффициенты!$A$2:$B$46,2,),1)</f>
        <v>1</v>
      </c>
      <c r="O94" s="26"/>
    </row>
    <row r="95" spans="2:15" ht="15" customHeight="1" x14ac:dyDescent="0.25">
      <c r="B95" s="23">
        <v>83</v>
      </c>
      <c r="C95" s="63" t="s">
        <v>76</v>
      </c>
      <c r="D95" s="63"/>
      <c r="E95" s="64">
        <v>2012</v>
      </c>
      <c r="F95" s="65" t="s">
        <v>65</v>
      </c>
      <c r="G95" s="26">
        <v>1.38888888888889E-2</v>
      </c>
      <c r="H95" s="26">
        <v>2.9351851851851851E-2</v>
      </c>
      <c r="I95" s="27">
        <f>H95-G95</f>
        <v>1.5462962962962951E-2</v>
      </c>
      <c r="J95" s="31">
        <f t="shared" ref="J95:J96" si="26">I95/M95</f>
        <v>1.5462962962962951E-2</v>
      </c>
      <c r="K95" s="47">
        <v>6</v>
      </c>
      <c r="L95" s="7">
        <v>2025</v>
      </c>
      <c r="M95" s="8">
        <f>IF($M$3-E95&gt;=31,VLOOKUP($M$3-E95,[1]Коэффициенты!$A$2:$B$46,2,),1)</f>
        <v>1</v>
      </c>
      <c r="O95" s="26"/>
    </row>
    <row r="96" spans="2:15" ht="15" customHeight="1" x14ac:dyDescent="0.25">
      <c r="B96" s="23">
        <v>82</v>
      </c>
      <c r="C96" s="63" t="s">
        <v>75</v>
      </c>
      <c r="D96" s="63"/>
      <c r="E96" s="64">
        <v>2012</v>
      </c>
      <c r="F96" s="62" t="s">
        <v>13</v>
      </c>
      <c r="G96" s="26">
        <v>1.38888888888889E-2</v>
      </c>
      <c r="H96" s="26">
        <v>3.2372685185185185E-2</v>
      </c>
      <c r="I96" s="27">
        <f>H96-G96</f>
        <v>1.8483796296296283E-2</v>
      </c>
      <c r="J96" s="31">
        <f t="shared" si="26"/>
        <v>1.8483796296296283E-2</v>
      </c>
      <c r="K96" s="47">
        <v>7</v>
      </c>
      <c r="L96" s="7">
        <v>2025</v>
      </c>
      <c r="M96" s="8">
        <f>IF($M$3-E96&gt;=31,VLOOKUP($M$3-E96,[1]Коэффициенты!$A$2:$B$46,2,),1)</f>
        <v>1</v>
      </c>
      <c r="O96" s="26"/>
    </row>
    <row r="97" spans="2:15" ht="15" customHeight="1" x14ac:dyDescent="0.25">
      <c r="B97" s="23">
        <v>85</v>
      </c>
      <c r="C97" s="63" t="s">
        <v>77</v>
      </c>
      <c r="D97" s="63"/>
      <c r="E97" s="64">
        <v>2011</v>
      </c>
      <c r="F97" s="62" t="s">
        <v>13</v>
      </c>
      <c r="G97" s="26">
        <v>1.38888888888889E-2</v>
      </c>
      <c r="H97" s="26" t="s">
        <v>207</v>
      </c>
      <c r="I97" s="27" t="e">
        <f>H97-G97</f>
        <v>#VALUE!</v>
      </c>
      <c r="J97" s="31" t="e">
        <f t="shared" ref="J97" si="27">I97/M97</f>
        <v>#VALUE!</v>
      </c>
      <c r="K97" s="47"/>
      <c r="L97" s="7">
        <v>2025</v>
      </c>
      <c r="M97" s="8">
        <f>IF($M$3-E97&gt;=31,VLOOKUP($M$3-E97,[1]Коэффициенты!$A$2:$B$46,2,),1)</f>
        <v>1</v>
      </c>
      <c r="O97" s="26"/>
    </row>
    <row r="98" spans="2:15" ht="15" customHeight="1" x14ac:dyDescent="0.25">
      <c r="B98" s="23">
        <v>87</v>
      </c>
      <c r="C98" s="63" t="s">
        <v>72</v>
      </c>
      <c r="D98" s="63"/>
      <c r="E98" s="64">
        <v>2011</v>
      </c>
      <c r="F98" s="65" t="s">
        <v>61</v>
      </c>
      <c r="G98" s="26">
        <v>1.38888888888889E-2</v>
      </c>
      <c r="H98" s="26" t="s">
        <v>207</v>
      </c>
      <c r="I98" s="27" t="e">
        <f>H98-G98</f>
        <v>#VALUE!</v>
      </c>
      <c r="J98" s="31" t="e">
        <f t="shared" ref="J98" si="28">I98/M98</f>
        <v>#VALUE!</v>
      </c>
      <c r="K98" s="47"/>
      <c r="L98" s="7">
        <v>2025</v>
      </c>
      <c r="M98" s="8">
        <f>IF($M$3-E98&gt;=31,VLOOKUP($M$3-E98,[1]Коэффициенты!$A$2:$B$46,2,),1)</f>
        <v>1</v>
      </c>
      <c r="O98" s="26"/>
    </row>
    <row r="99" spans="2:15" ht="15" customHeight="1" x14ac:dyDescent="0.25">
      <c r="B99" s="23">
        <v>89</v>
      </c>
      <c r="C99" s="63" t="s">
        <v>78</v>
      </c>
      <c r="D99" s="63"/>
      <c r="E99" s="64">
        <v>2011</v>
      </c>
      <c r="F99" s="62" t="s">
        <v>61</v>
      </c>
      <c r="G99" s="26">
        <v>1.38888888888889E-2</v>
      </c>
      <c r="H99" s="26" t="s">
        <v>207</v>
      </c>
      <c r="I99" s="27" t="e">
        <f>H99-G99</f>
        <v>#VALUE!</v>
      </c>
      <c r="J99" s="31" t="e">
        <f t="shared" ref="J99" si="29">I99/M99</f>
        <v>#VALUE!</v>
      </c>
      <c r="K99" s="47"/>
      <c r="L99" s="7">
        <v>2025</v>
      </c>
      <c r="M99" s="8">
        <f>IF($M$3-E99&gt;=31,VLOOKUP($M$3-E99,[1]Коэффициенты!$A$2:$B$46,2,),1)</f>
        <v>1</v>
      </c>
      <c r="O99" s="26"/>
    </row>
    <row r="100" spans="2:15" ht="15" customHeight="1" x14ac:dyDescent="0.25">
      <c r="B100" s="23"/>
      <c r="C100" s="74" t="s">
        <v>34</v>
      </c>
      <c r="D100" s="74"/>
      <c r="E100" s="74"/>
      <c r="F100" s="74"/>
      <c r="G100" s="26"/>
      <c r="H100" s="26"/>
      <c r="I100" s="27"/>
      <c r="J100" s="31"/>
      <c r="K100" s="32"/>
      <c r="L100" s="7">
        <v>2025</v>
      </c>
      <c r="M100" s="8"/>
      <c r="O100" s="26"/>
    </row>
    <row r="101" spans="2:15" ht="15" customHeight="1" x14ac:dyDescent="0.25">
      <c r="B101" s="23">
        <v>99</v>
      </c>
      <c r="C101" s="57" t="s">
        <v>147</v>
      </c>
      <c r="D101" s="57"/>
      <c r="E101" s="66">
        <v>2009</v>
      </c>
      <c r="F101" s="57" t="s">
        <v>61</v>
      </c>
      <c r="G101" s="26">
        <v>1.5972222222222224E-2</v>
      </c>
      <c r="H101" s="26">
        <v>2.7488425925925927E-2</v>
      </c>
      <c r="I101" s="27">
        <f>H101-G101</f>
        <v>1.1516203703703702E-2</v>
      </c>
      <c r="J101" s="31">
        <f t="shared" ref="J101:J118" si="30">I101/M101</f>
        <v>1.1516203703703702E-2</v>
      </c>
      <c r="K101" s="47">
        <v>1</v>
      </c>
      <c r="L101" s="7">
        <v>2025</v>
      </c>
      <c r="M101" s="8">
        <f>IF($M$3-E101&gt;=31,VLOOKUP($M$3-E101,[1]Коэффициенты!$A$2:$B$46,2,),1)</f>
        <v>1</v>
      </c>
      <c r="O101" s="26"/>
    </row>
    <row r="102" spans="2:15" ht="15" customHeight="1" x14ac:dyDescent="0.25">
      <c r="B102" s="23">
        <v>93</v>
      </c>
      <c r="C102" s="52" t="s">
        <v>80</v>
      </c>
      <c r="D102" s="52"/>
      <c r="E102" s="53">
        <v>2010</v>
      </c>
      <c r="F102" s="52" t="s">
        <v>61</v>
      </c>
      <c r="G102" s="26">
        <v>1.5972222222222224E-2</v>
      </c>
      <c r="H102" s="26">
        <v>2.8136574074074074E-2</v>
      </c>
      <c r="I102" s="27">
        <f>H102-G102</f>
        <v>1.216435185185185E-2</v>
      </c>
      <c r="J102" s="31">
        <f t="shared" ref="J102:J107" si="31">I102/M102</f>
        <v>1.216435185185185E-2</v>
      </c>
      <c r="K102" s="47">
        <v>2</v>
      </c>
      <c r="L102" s="7">
        <v>2025</v>
      </c>
      <c r="M102" s="8">
        <f>IF($M$3-E102&gt;=31,VLOOKUP($M$3-E102,[1]Коэффициенты!$A$2:$B$46,2,),1)</f>
        <v>1</v>
      </c>
      <c r="O102" s="26"/>
    </row>
    <row r="103" spans="2:15" ht="15" customHeight="1" x14ac:dyDescent="0.25">
      <c r="B103" s="23">
        <v>96</v>
      </c>
      <c r="C103" s="52" t="s">
        <v>82</v>
      </c>
      <c r="D103" s="52"/>
      <c r="E103" s="53">
        <v>2010</v>
      </c>
      <c r="F103" s="52" t="s">
        <v>61</v>
      </c>
      <c r="G103" s="26">
        <v>1.5972222222222224E-2</v>
      </c>
      <c r="H103" s="26">
        <v>2.8148148148148148E-2</v>
      </c>
      <c r="I103" s="27">
        <f>H103-G103</f>
        <v>1.2175925925925923E-2</v>
      </c>
      <c r="J103" s="31">
        <f t="shared" si="31"/>
        <v>1.2175925925925923E-2</v>
      </c>
      <c r="K103" s="47">
        <v>3</v>
      </c>
      <c r="L103" s="7">
        <v>2025</v>
      </c>
      <c r="M103" s="8">
        <f>IF($M$3-E103&gt;=31,VLOOKUP($M$3-E103,[1]Коэффициенты!$A$2:$B$46,2,),1)</f>
        <v>1</v>
      </c>
      <c r="O103" s="26"/>
    </row>
    <row r="104" spans="2:15" ht="15" customHeight="1" x14ac:dyDescent="0.25">
      <c r="B104" s="23">
        <v>92</v>
      </c>
      <c r="C104" s="52" t="s">
        <v>81</v>
      </c>
      <c r="D104" s="52"/>
      <c r="E104" s="53">
        <v>2010</v>
      </c>
      <c r="F104" s="52" t="s">
        <v>13</v>
      </c>
      <c r="G104" s="26">
        <v>1.5972222222222224E-2</v>
      </c>
      <c r="H104" s="26">
        <v>2.8194444444444442E-2</v>
      </c>
      <c r="I104" s="27">
        <f>H104-G104</f>
        <v>1.2222222222222218E-2</v>
      </c>
      <c r="J104" s="31">
        <f t="shared" si="31"/>
        <v>1.2222222222222218E-2</v>
      </c>
      <c r="K104" s="47">
        <v>4</v>
      </c>
      <c r="L104" s="7">
        <v>2025</v>
      </c>
      <c r="M104" s="8">
        <f>IF($M$3-E104&gt;=31,VLOOKUP($M$3-E104,[1]Коэффициенты!$A$2:$B$46,2,),1)</f>
        <v>1</v>
      </c>
      <c r="O104" s="26"/>
    </row>
    <row r="105" spans="2:15" ht="15" customHeight="1" x14ac:dyDescent="0.25">
      <c r="B105" s="23">
        <v>201</v>
      </c>
      <c r="C105" s="52" t="s">
        <v>201</v>
      </c>
      <c r="D105" s="52"/>
      <c r="E105" s="53">
        <v>2010</v>
      </c>
      <c r="F105" s="57" t="s">
        <v>61</v>
      </c>
      <c r="G105" s="26">
        <v>1.5972222222222224E-2</v>
      </c>
      <c r="H105" s="26">
        <v>2.8240740740740736E-2</v>
      </c>
      <c r="I105" s="27">
        <f>H105-G105</f>
        <v>1.2268518518518512E-2</v>
      </c>
      <c r="J105" s="31">
        <f t="shared" si="31"/>
        <v>1.2268518518518512E-2</v>
      </c>
      <c r="K105" s="47">
        <v>5</v>
      </c>
      <c r="L105" s="7">
        <v>2025</v>
      </c>
      <c r="M105" s="8">
        <f>IF($M$3-E105&gt;=31,VLOOKUP($M$3-E105,[1]Коэффициенты!$A$2:$B$46,2,),1)</f>
        <v>1</v>
      </c>
      <c r="O105" s="26"/>
    </row>
    <row r="106" spans="2:15" ht="15" customHeight="1" x14ac:dyDescent="0.25">
      <c r="B106" s="23">
        <v>97</v>
      </c>
      <c r="C106" s="25" t="s">
        <v>79</v>
      </c>
      <c r="D106" s="25"/>
      <c r="E106" s="53">
        <v>2009</v>
      </c>
      <c r="F106" s="52" t="s">
        <v>61</v>
      </c>
      <c r="G106" s="26">
        <v>1.5972222222222224E-2</v>
      </c>
      <c r="H106" s="26">
        <v>2.8310185185185185E-2</v>
      </c>
      <c r="I106" s="27">
        <f>H106-G106</f>
        <v>1.233796296296296E-2</v>
      </c>
      <c r="J106" s="31">
        <f t="shared" ref="J106" si="32">I106/M106</f>
        <v>1.233796296296296E-2</v>
      </c>
      <c r="K106" s="47">
        <v>6</v>
      </c>
      <c r="L106" s="7">
        <v>2025</v>
      </c>
      <c r="M106" s="8">
        <f>IF($M$3-E106&gt;=31,VLOOKUP($M$3-E106,[1]Коэффициенты!$A$2:$B$46,2,),1)</f>
        <v>1</v>
      </c>
      <c r="O106" s="26"/>
    </row>
    <row r="107" spans="2:15" ht="15" customHeight="1" x14ac:dyDescent="0.25">
      <c r="B107" s="23">
        <v>95</v>
      </c>
      <c r="C107" s="52" t="s">
        <v>167</v>
      </c>
      <c r="D107" s="52"/>
      <c r="E107" s="53">
        <v>2010</v>
      </c>
      <c r="F107" s="52" t="s">
        <v>10</v>
      </c>
      <c r="G107" s="26">
        <v>1.5972222222222224E-2</v>
      </c>
      <c r="H107" s="26">
        <v>2.9189814814814811E-2</v>
      </c>
      <c r="I107" s="27">
        <f>H107-G107</f>
        <v>1.3217592592592586E-2</v>
      </c>
      <c r="J107" s="31">
        <f t="shared" si="31"/>
        <v>1.3217592592592586E-2</v>
      </c>
      <c r="K107" s="47">
        <v>7</v>
      </c>
      <c r="L107" s="7">
        <v>2025</v>
      </c>
      <c r="M107" s="8">
        <f>IF($M$3-E107&gt;=31,VLOOKUP($M$3-E107,[1]Коэффициенты!$A$2:$B$46,2,),1)</f>
        <v>1</v>
      </c>
      <c r="O107" s="26"/>
    </row>
    <row r="108" spans="2:15" ht="15" customHeight="1" x14ac:dyDescent="0.25">
      <c r="B108" s="23">
        <v>101</v>
      </c>
      <c r="C108" s="52" t="s">
        <v>15</v>
      </c>
      <c r="D108" s="52"/>
      <c r="E108" s="53">
        <v>2010</v>
      </c>
      <c r="F108" s="52" t="s">
        <v>12</v>
      </c>
      <c r="G108" s="26">
        <v>1.5972222222222224E-2</v>
      </c>
      <c r="H108" s="26">
        <v>2.9340277777777781E-2</v>
      </c>
      <c r="I108" s="27">
        <f>H108-G108</f>
        <v>1.3368055555555557E-2</v>
      </c>
      <c r="J108" s="31">
        <f t="shared" si="30"/>
        <v>1.3368055555555557E-2</v>
      </c>
      <c r="K108" s="47">
        <v>8</v>
      </c>
      <c r="L108" s="7">
        <v>2025</v>
      </c>
      <c r="M108" s="8">
        <f>IF($M$3-E108&gt;=31,VLOOKUP($M$3-E108,[1]Коэффициенты!$A$2:$B$46,2,),1)</f>
        <v>1</v>
      </c>
      <c r="O108" s="26"/>
    </row>
    <row r="109" spans="2:15" ht="15" customHeight="1" x14ac:dyDescent="0.25">
      <c r="B109" s="23">
        <v>91</v>
      </c>
      <c r="C109" s="52" t="s">
        <v>14</v>
      </c>
      <c r="D109" s="52"/>
      <c r="E109" s="53">
        <v>2010</v>
      </c>
      <c r="F109" s="52" t="s">
        <v>12</v>
      </c>
      <c r="G109" s="26">
        <v>1.5972222222222224E-2</v>
      </c>
      <c r="H109" s="26">
        <v>2.9537037037037039E-2</v>
      </c>
      <c r="I109" s="27">
        <f>H109-G109</f>
        <v>1.3564814814814814E-2</v>
      </c>
      <c r="J109" s="31">
        <f t="shared" ref="J109:J110" si="33">I109/M109</f>
        <v>1.3564814814814814E-2</v>
      </c>
      <c r="K109" s="47">
        <v>9</v>
      </c>
      <c r="L109" s="7">
        <v>2025</v>
      </c>
      <c r="M109" s="8">
        <f>IF($M$3-E109&gt;=31,VLOOKUP($M$3-E109,[1]Коэффициенты!$A$2:$B$46,2,),1)</f>
        <v>1</v>
      </c>
      <c r="O109" s="26"/>
    </row>
    <row r="110" spans="2:15" ht="15" customHeight="1" x14ac:dyDescent="0.25">
      <c r="B110" s="23">
        <v>79</v>
      </c>
      <c r="C110" s="52" t="s">
        <v>197</v>
      </c>
      <c r="D110" s="52"/>
      <c r="E110" s="53">
        <v>2009</v>
      </c>
      <c r="F110" s="52" t="s">
        <v>10</v>
      </c>
      <c r="G110" s="26">
        <v>1.5972222222222224E-2</v>
      </c>
      <c r="H110" s="26">
        <v>2.9652777777777778E-2</v>
      </c>
      <c r="I110" s="27">
        <f>H110-G110</f>
        <v>1.3680555555555553E-2</v>
      </c>
      <c r="J110" s="31">
        <f t="shared" si="33"/>
        <v>1.3680555555555553E-2</v>
      </c>
      <c r="K110" s="47">
        <v>10</v>
      </c>
      <c r="L110" s="7">
        <v>2025</v>
      </c>
      <c r="M110" s="8">
        <f>IF($M$3-E110&gt;=31,VLOOKUP($M$3-E110,[1]Коэффициенты!$A$2:$B$46,2,),1)</f>
        <v>1</v>
      </c>
      <c r="O110" s="26"/>
    </row>
    <row r="111" spans="2:15" ht="15" customHeight="1" x14ac:dyDescent="0.25">
      <c r="B111" s="23">
        <v>98</v>
      </c>
      <c r="C111" s="52" t="s">
        <v>57</v>
      </c>
      <c r="D111" s="52"/>
      <c r="E111" s="53">
        <v>2010</v>
      </c>
      <c r="F111" s="52" t="s">
        <v>12</v>
      </c>
      <c r="G111" s="26">
        <v>1.5972222222222224E-2</v>
      </c>
      <c r="H111" s="26">
        <v>2.97337962962963E-2</v>
      </c>
      <c r="I111" s="27">
        <f>H111-G111</f>
        <v>1.3761574074074075E-2</v>
      </c>
      <c r="J111" s="31"/>
      <c r="K111" s="47">
        <v>11</v>
      </c>
      <c r="L111" s="7"/>
      <c r="M111" s="8"/>
      <c r="O111" s="26"/>
    </row>
    <row r="112" spans="2:15" ht="15" customHeight="1" x14ac:dyDescent="0.25">
      <c r="B112" s="23">
        <v>100</v>
      </c>
      <c r="C112" s="57" t="s">
        <v>146</v>
      </c>
      <c r="D112" s="57"/>
      <c r="E112" s="66">
        <v>2010</v>
      </c>
      <c r="F112" s="52" t="s">
        <v>13</v>
      </c>
      <c r="G112" s="26">
        <v>1.5972222222222224E-2</v>
      </c>
      <c r="H112" s="26">
        <v>2.9814814814814811E-2</v>
      </c>
      <c r="I112" s="27">
        <f>H112-G112</f>
        <v>1.3842592592592587E-2</v>
      </c>
      <c r="J112" s="31">
        <f t="shared" ref="J112:J113" si="34">I112/M112</f>
        <v>1.3842592592592587E-2</v>
      </c>
      <c r="K112" s="47">
        <v>12</v>
      </c>
      <c r="L112" s="7">
        <v>2025</v>
      </c>
      <c r="M112" s="8">
        <f>IF($M$3-E112&gt;=31,VLOOKUP($M$3-E112,[1]Коэффициенты!$A$2:$B$46,2,),1)</f>
        <v>1</v>
      </c>
      <c r="O112" s="26"/>
    </row>
    <row r="113" spans="2:15" ht="15" customHeight="1" x14ac:dyDescent="0.25">
      <c r="B113" s="23">
        <v>94</v>
      </c>
      <c r="C113" s="57" t="s">
        <v>165</v>
      </c>
      <c r="D113" s="57"/>
      <c r="E113" s="66">
        <v>2010</v>
      </c>
      <c r="F113" s="57" t="s">
        <v>10</v>
      </c>
      <c r="G113" s="26">
        <v>1.5972222222222224E-2</v>
      </c>
      <c r="H113" s="26">
        <v>3.1204513888888886E-2</v>
      </c>
      <c r="I113" s="27">
        <f>H113-G113</f>
        <v>1.5232291666666661E-2</v>
      </c>
      <c r="J113" s="31">
        <f t="shared" si="34"/>
        <v>1.5232291666666661E-2</v>
      </c>
      <c r="K113" s="47">
        <v>13</v>
      </c>
      <c r="L113" s="7">
        <v>2025</v>
      </c>
      <c r="M113" s="8">
        <f>IF($M$3-E113&gt;=31,VLOOKUP($M$3-E113,[1]Коэффициенты!$A$2:$B$46,2,),1)</f>
        <v>1</v>
      </c>
      <c r="O113" s="26"/>
    </row>
    <row r="114" spans="2:15" ht="15" customHeight="1" x14ac:dyDescent="0.25">
      <c r="B114" s="23">
        <v>90</v>
      </c>
      <c r="C114" s="25" t="s">
        <v>166</v>
      </c>
      <c r="D114" s="25"/>
      <c r="E114" s="53">
        <v>2010</v>
      </c>
      <c r="F114" s="52" t="s">
        <v>13</v>
      </c>
      <c r="G114" s="26">
        <v>1.5972222222222224E-2</v>
      </c>
      <c r="H114" s="26">
        <v>3.1993055555555559E-2</v>
      </c>
      <c r="I114" s="27">
        <f>H114-G114</f>
        <v>1.6020833333333335E-2</v>
      </c>
      <c r="J114" s="31">
        <f t="shared" si="30"/>
        <v>1.6020833333333335E-2</v>
      </c>
      <c r="K114" s="47">
        <v>14</v>
      </c>
      <c r="L114" s="7">
        <v>2025</v>
      </c>
      <c r="M114" s="8">
        <f>IF($M$3-E114&gt;=31,VLOOKUP($M$3-E114,[1]Коэффициенты!$A$2:$B$46,2,),1)</f>
        <v>1</v>
      </c>
      <c r="O114" s="26"/>
    </row>
    <row r="115" spans="2:15" ht="15" customHeight="1" x14ac:dyDescent="0.25">
      <c r="B115" s="23"/>
      <c r="C115" s="74" t="s">
        <v>120</v>
      </c>
      <c r="D115" s="74"/>
      <c r="E115" s="74"/>
      <c r="F115" s="74"/>
      <c r="G115" s="26"/>
      <c r="H115" s="26"/>
      <c r="I115" s="27"/>
      <c r="J115" s="31" t="e">
        <f t="shared" si="30"/>
        <v>#N/A</v>
      </c>
      <c r="K115" s="32"/>
      <c r="L115" s="7">
        <v>2025</v>
      </c>
      <c r="M115" s="8" t="e">
        <f>IF($M$3-E115&gt;=31,VLOOKUP($M$3-E115,[1]Коэффициенты!$A$2:$B$46,2,),1)</f>
        <v>#N/A</v>
      </c>
      <c r="O115" s="26"/>
    </row>
    <row r="116" spans="2:15" ht="15" customHeight="1" x14ac:dyDescent="0.25">
      <c r="B116" s="23">
        <v>102</v>
      </c>
      <c r="C116" s="67" t="s">
        <v>128</v>
      </c>
      <c r="D116" s="67">
        <f>L116-E116</f>
        <v>17</v>
      </c>
      <c r="E116" s="68">
        <v>2008</v>
      </c>
      <c r="F116" s="59" t="s">
        <v>61</v>
      </c>
      <c r="G116" s="26">
        <v>1.5972222222222224E-2</v>
      </c>
      <c r="H116" s="26">
        <v>2.8298611111111111E-2</v>
      </c>
      <c r="I116" s="27">
        <f>H116-G116</f>
        <v>1.2326388888888887E-2</v>
      </c>
      <c r="J116" s="31">
        <f t="shared" si="30"/>
        <v>1.2326388888888887E-2</v>
      </c>
      <c r="K116" s="47">
        <v>1</v>
      </c>
      <c r="L116" s="7">
        <v>2025</v>
      </c>
      <c r="M116" s="8">
        <f>IF($M$3-E116&gt;=31,VLOOKUP($M$3-E116,[1]Коэффициенты!$A$2:$B$46,2,),1)</f>
        <v>1</v>
      </c>
      <c r="O116" s="26"/>
    </row>
    <row r="117" spans="2:15" ht="15" customHeight="1" x14ac:dyDescent="0.25">
      <c r="B117" s="23">
        <v>104</v>
      </c>
      <c r="C117" s="58" t="s">
        <v>200</v>
      </c>
      <c r="D117" s="62">
        <f>L117-E117</f>
        <v>18</v>
      </c>
      <c r="E117" s="61">
        <v>2007</v>
      </c>
      <c r="F117" s="59" t="s">
        <v>61</v>
      </c>
      <c r="G117" s="26">
        <v>1.5972222222222224E-2</v>
      </c>
      <c r="H117" s="26">
        <v>2.9212962962962965E-2</v>
      </c>
      <c r="I117" s="27">
        <f>H117-G117</f>
        <v>1.324074074074074E-2</v>
      </c>
      <c r="J117" s="31">
        <f t="shared" ref="J117" si="35">I117/M117</f>
        <v>1.324074074074074E-2</v>
      </c>
      <c r="K117" s="47">
        <v>2</v>
      </c>
      <c r="L117" s="7">
        <v>2025</v>
      </c>
      <c r="M117" s="8">
        <f>IF($M$3-E117&gt;=31,VLOOKUP($M$3-E117,[1]Коэффициенты!$A$2:$B$46,2,),1)</f>
        <v>1</v>
      </c>
      <c r="O117" s="26"/>
    </row>
    <row r="118" spans="2:15" ht="15" customHeight="1" x14ac:dyDescent="0.25">
      <c r="B118" s="23">
        <v>103</v>
      </c>
      <c r="C118" s="58" t="s">
        <v>136</v>
      </c>
      <c r="D118" s="62">
        <f>L118-E118</f>
        <v>17</v>
      </c>
      <c r="E118" s="61">
        <v>2008</v>
      </c>
      <c r="F118" s="52" t="s">
        <v>13</v>
      </c>
      <c r="G118" s="26">
        <v>1.5972222222222224E-2</v>
      </c>
      <c r="H118" s="26">
        <v>2.9421296296296296E-2</v>
      </c>
      <c r="I118" s="27">
        <f>H118-G118</f>
        <v>1.3449074074074072E-2</v>
      </c>
      <c r="J118" s="31">
        <f t="shared" si="30"/>
        <v>1.3449074074074072E-2</v>
      </c>
      <c r="K118" s="47">
        <v>3</v>
      </c>
      <c r="L118" s="7">
        <v>2025</v>
      </c>
      <c r="M118" s="8">
        <f>IF($M$3-E118&gt;=31,VLOOKUP($M$3-E118,[1]Коэффициенты!$A$2:$B$46,2,),1)</f>
        <v>1</v>
      </c>
      <c r="O118" s="26"/>
    </row>
    <row r="119" spans="2:15" ht="15" customHeight="1" x14ac:dyDescent="0.25">
      <c r="B119" s="23"/>
      <c r="C119" s="76" t="s">
        <v>35</v>
      </c>
      <c r="D119" s="77"/>
      <c r="E119" s="77"/>
      <c r="F119" s="78"/>
      <c r="G119" s="26"/>
      <c r="H119" s="26"/>
      <c r="I119" s="27"/>
      <c r="J119" s="31"/>
      <c r="K119" s="32"/>
      <c r="L119" s="7">
        <v>2025</v>
      </c>
      <c r="M119" s="8" t="e">
        <f>IF($M$3-E119&gt;=31,VLOOKUP($M$3-E119,[1]Коэффициенты!$A$2:$B$46,2,),1)</f>
        <v>#N/A</v>
      </c>
      <c r="O119" s="26"/>
    </row>
    <row r="120" spans="2:15" ht="15" customHeight="1" x14ac:dyDescent="0.25">
      <c r="B120" s="23">
        <v>111</v>
      </c>
      <c r="C120" s="52" t="s">
        <v>16</v>
      </c>
      <c r="D120" s="52"/>
      <c r="E120" s="53">
        <v>2011</v>
      </c>
      <c r="F120" s="52" t="s">
        <v>12</v>
      </c>
      <c r="G120" s="26">
        <v>1.8055555555555557E-2</v>
      </c>
      <c r="H120" s="26">
        <v>3.0277777777777778E-2</v>
      </c>
      <c r="I120" s="27">
        <f>H120-G120</f>
        <v>1.2222222222222221E-2</v>
      </c>
      <c r="J120" s="31">
        <f t="shared" ref="J120:J123" si="36">I120/M120</f>
        <v>1.2222222222222221E-2</v>
      </c>
      <c r="K120" s="47">
        <v>1</v>
      </c>
      <c r="L120" s="7">
        <v>2025</v>
      </c>
      <c r="M120" s="8">
        <f>IF($M$3-E120&gt;=31,VLOOKUP($M$3-E120,[1]Коэффициенты!$A$2:$B$46,2,),1)</f>
        <v>1</v>
      </c>
      <c r="O120" s="26"/>
    </row>
    <row r="121" spans="2:15" ht="15" customHeight="1" x14ac:dyDescent="0.25">
      <c r="B121" s="23">
        <v>107</v>
      </c>
      <c r="C121" s="58" t="s">
        <v>117</v>
      </c>
      <c r="D121" s="52"/>
      <c r="E121" s="61">
        <v>2011</v>
      </c>
      <c r="F121" s="62" t="s">
        <v>13</v>
      </c>
      <c r="G121" s="26">
        <v>1.8055555555555557E-2</v>
      </c>
      <c r="H121" s="26">
        <v>3.0567129629629628E-2</v>
      </c>
      <c r="I121" s="27">
        <f>H121-G121</f>
        <v>1.2511574074074071E-2</v>
      </c>
      <c r="J121" s="31">
        <f t="shared" si="36"/>
        <v>1.2511574074074071E-2</v>
      </c>
      <c r="K121" s="47">
        <v>2</v>
      </c>
      <c r="L121" s="7">
        <v>2025</v>
      </c>
      <c r="M121" s="8">
        <f>IF($M$3-E121&gt;=31,VLOOKUP($M$3-E121,[1]Коэффициенты!$A$2:$B$46,2,),1)</f>
        <v>1</v>
      </c>
      <c r="O121" s="26"/>
    </row>
    <row r="122" spans="2:15" ht="15" customHeight="1" x14ac:dyDescent="0.25">
      <c r="B122" s="23">
        <v>109</v>
      </c>
      <c r="C122" s="58" t="s">
        <v>115</v>
      </c>
      <c r="D122" s="58"/>
      <c r="E122" s="61">
        <v>2011</v>
      </c>
      <c r="F122" s="59" t="s">
        <v>10</v>
      </c>
      <c r="G122" s="26">
        <v>1.8055555555555557E-2</v>
      </c>
      <c r="H122" s="26">
        <v>3.1435185185185184E-2</v>
      </c>
      <c r="I122" s="27">
        <f>H122-G122</f>
        <v>1.3379629629629627E-2</v>
      </c>
      <c r="J122" s="31">
        <f t="shared" si="36"/>
        <v>1.3379629629629627E-2</v>
      </c>
      <c r="K122" s="47">
        <v>3</v>
      </c>
      <c r="L122" s="7">
        <v>2025</v>
      </c>
      <c r="M122" s="8">
        <f>IF($M$3-E122&gt;=31,VLOOKUP($M$3-E122,[1]Коэффициенты!$A$2:$B$46,2,),1)</f>
        <v>1</v>
      </c>
      <c r="O122" s="26"/>
    </row>
    <row r="123" spans="2:15" ht="15" customHeight="1" x14ac:dyDescent="0.25">
      <c r="B123" s="23">
        <v>110</v>
      </c>
      <c r="C123" s="52" t="s">
        <v>145</v>
      </c>
      <c r="D123" s="52"/>
      <c r="E123" s="53">
        <v>2011</v>
      </c>
      <c r="F123" s="62" t="s">
        <v>13</v>
      </c>
      <c r="G123" s="26">
        <v>1.8055555555555557E-2</v>
      </c>
      <c r="H123" s="26">
        <v>3.259259259259259E-2</v>
      </c>
      <c r="I123" s="27">
        <f>H123-G123</f>
        <v>1.4537037037037032E-2</v>
      </c>
      <c r="J123" s="31">
        <f t="shared" si="36"/>
        <v>1.4537037037037032E-2</v>
      </c>
      <c r="K123" s="47">
        <v>4</v>
      </c>
      <c r="L123" s="7">
        <v>2025</v>
      </c>
      <c r="M123" s="8">
        <f>IF($M$3-E123&gt;=31,VLOOKUP($M$3-E123,[1]Коэффициенты!$A$2:$B$46,2,),1)</f>
        <v>1</v>
      </c>
      <c r="O123" s="26"/>
    </row>
    <row r="124" spans="2:15" ht="15" customHeight="1" x14ac:dyDescent="0.25">
      <c r="B124" s="23">
        <v>108</v>
      </c>
      <c r="C124" s="58" t="s">
        <v>137</v>
      </c>
      <c r="D124" s="58"/>
      <c r="E124" s="61">
        <v>2012</v>
      </c>
      <c r="F124" s="59" t="s">
        <v>65</v>
      </c>
      <c r="G124" s="26">
        <v>1.8055555555555557E-2</v>
      </c>
      <c r="H124" s="26">
        <v>3.2615740740740744E-2</v>
      </c>
      <c r="I124" s="27">
        <f>H124-G124</f>
        <v>1.4560185185185186E-2</v>
      </c>
      <c r="J124" s="31"/>
      <c r="K124" s="47">
        <v>5</v>
      </c>
      <c r="L124" s="7"/>
      <c r="M124" s="8"/>
      <c r="O124" s="26"/>
    </row>
    <row r="125" spans="2:15" ht="15" customHeight="1" x14ac:dyDescent="0.25">
      <c r="B125" s="23">
        <v>105</v>
      </c>
      <c r="C125" s="52" t="s">
        <v>101</v>
      </c>
      <c r="D125" s="52"/>
      <c r="E125" s="53">
        <v>2012</v>
      </c>
      <c r="F125" s="52" t="s">
        <v>61</v>
      </c>
      <c r="G125" s="26">
        <v>1.8055555555555557E-2</v>
      </c>
      <c r="H125" s="26">
        <v>3.6562499999999998E-2</v>
      </c>
      <c r="I125" s="27">
        <f>H125-G125</f>
        <v>1.850694444444444E-2</v>
      </c>
      <c r="J125" s="31">
        <f t="shared" ref="J125" si="37">I125/M125</f>
        <v>1.850694444444444E-2</v>
      </c>
      <c r="K125" s="47">
        <v>6</v>
      </c>
      <c r="L125" s="7">
        <v>2025</v>
      </c>
      <c r="M125" s="8">
        <f>IF($M$3-E125&gt;=31,VLOOKUP($M$3-E125,[1]Коэффициенты!$A$2:$B$46,2,),1)</f>
        <v>1</v>
      </c>
      <c r="O125" s="26"/>
    </row>
    <row r="126" spans="2:15" ht="15" customHeight="1" x14ac:dyDescent="0.25">
      <c r="B126" s="23">
        <v>106</v>
      </c>
      <c r="C126" s="52" t="s">
        <v>100</v>
      </c>
      <c r="D126" s="52"/>
      <c r="E126" s="53">
        <v>2012</v>
      </c>
      <c r="F126" s="62" t="s">
        <v>13</v>
      </c>
      <c r="G126" s="26">
        <v>1.8055555555555557E-2</v>
      </c>
      <c r="H126" s="26" t="s">
        <v>207</v>
      </c>
      <c r="I126" s="27" t="e">
        <f>H126-G126</f>
        <v>#VALUE!</v>
      </c>
      <c r="J126" s="31"/>
      <c r="K126" s="47"/>
      <c r="L126" s="7"/>
      <c r="M126" s="8"/>
      <c r="O126" s="26"/>
    </row>
    <row r="127" spans="2:15" ht="15" customHeight="1" x14ac:dyDescent="0.25">
      <c r="B127" s="23"/>
      <c r="C127" s="74" t="s">
        <v>36</v>
      </c>
      <c r="D127" s="74"/>
      <c r="E127" s="74"/>
      <c r="F127" s="74"/>
      <c r="G127" s="26"/>
      <c r="H127" s="26"/>
      <c r="I127" s="27"/>
      <c r="J127" s="31"/>
      <c r="K127" s="47"/>
      <c r="M127" s="24"/>
      <c r="O127" s="26"/>
    </row>
    <row r="128" spans="2:15" ht="15" customHeight="1" x14ac:dyDescent="0.25">
      <c r="B128" s="23">
        <v>116</v>
      </c>
      <c r="C128" s="52" t="s">
        <v>107</v>
      </c>
      <c r="D128" s="52"/>
      <c r="E128" s="53">
        <v>2010</v>
      </c>
      <c r="F128" s="52" t="s">
        <v>61</v>
      </c>
      <c r="G128" s="26">
        <v>2.0138888888888901E-2</v>
      </c>
      <c r="H128" s="50">
        <v>3.0162037037037032E-2</v>
      </c>
      <c r="I128" s="27">
        <f>H128-G128</f>
        <v>1.0023148148148132E-2</v>
      </c>
      <c r="J128" s="31"/>
      <c r="K128" s="47">
        <v>1</v>
      </c>
      <c r="L128" s="7">
        <v>2025</v>
      </c>
      <c r="M128" s="8"/>
      <c r="O128" s="26"/>
    </row>
    <row r="129" spans="2:15" ht="15" customHeight="1" x14ac:dyDescent="0.25">
      <c r="B129" s="23">
        <v>122</v>
      </c>
      <c r="C129" s="52" t="s">
        <v>102</v>
      </c>
      <c r="D129" s="52"/>
      <c r="E129" s="53">
        <v>2009</v>
      </c>
      <c r="F129" s="52" t="s">
        <v>61</v>
      </c>
      <c r="G129" s="26">
        <v>2.0138888888888901E-2</v>
      </c>
      <c r="H129" s="50">
        <v>3.0439814814814819E-2</v>
      </c>
      <c r="I129" s="27">
        <f>H129-G129</f>
        <v>1.0300925925925918E-2</v>
      </c>
      <c r="J129" s="31">
        <f t="shared" ref="J129:J137" si="38">I129/M129</f>
        <v>1.0300925925925918E-2</v>
      </c>
      <c r="K129" s="47">
        <v>2</v>
      </c>
      <c r="L129" s="7">
        <v>2025</v>
      </c>
      <c r="M129" s="8">
        <f>IF($M$3-E129&gt;=31,VLOOKUP($M$3-E129,[1]Коэффициенты!$A$2:$B$46,2,),1)</f>
        <v>1</v>
      </c>
      <c r="O129" s="26"/>
    </row>
    <row r="130" spans="2:15" ht="15" customHeight="1" x14ac:dyDescent="0.25">
      <c r="B130" s="23">
        <v>118</v>
      </c>
      <c r="C130" s="52" t="s">
        <v>103</v>
      </c>
      <c r="D130" s="52"/>
      <c r="E130" s="53">
        <v>2010</v>
      </c>
      <c r="F130" s="52" t="s">
        <v>65</v>
      </c>
      <c r="G130" s="26">
        <v>2.0138888888888901E-2</v>
      </c>
      <c r="H130" s="50">
        <v>3.0497685185185183E-2</v>
      </c>
      <c r="I130" s="27">
        <f>H130-G130</f>
        <v>1.0358796296296283E-2</v>
      </c>
      <c r="J130" s="31">
        <f t="shared" ref="J130:J132" si="39">I130/M130</f>
        <v>1.0358796296296283E-2</v>
      </c>
      <c r="K130" s="47">
        <v>3</v>
      </c>
      <c r="L130" s="7">
        <v>2025</v>
      </c>
      <c r="M130" s="8">
        <f>IF($M$3-E130&gt;=31,VLOOKUP($M$3-E130,[1]Коэффициенты!$A$2:$B$46,2,),1)</f>
        <v>1</v>
      </c>
      <c r="O130" s="26"/>
    </row>
    <row r="131" spans="2:15" ht="15" customHeight="1" x14ac:dyDescent="0.25">
      <c r="B131" s="23">
        <v>119</v>
      </c>
      <c r="C131" s="52" t="s">
        <v>106</v>
      </c>
      <c r="D131" s="52"/>
      <c r="E131" s="53">
        <v>2010</v>
      </c>
      <c r="F131" s="52" t="s">
        <v>61</v>
      </c>
      <c r="G131" s="26">
        <v>2.0138888888888901E-2</v>
      </c>
      <c r="H131" s="50">
        <v>3.0937499999999996E-2</v>
      </c>
      <c r="I131" s="27">
        <f>H131-G131</f>
        <v>1.0798611111111096E-2</v>
      </c>
      <c r="J131" s="31">
        <f t="shared" ref="J131" si="40">I131/M131</f>
        <v>1.0798611111111096E-2</v>
      </c>
      <c r="K131" s="47">
        <v>4</v>
      </c>
      <c r="L131" s="7">
        <v>2025</v>
      </c>
      <c r="M131" s="8">
        <f>IF($M$3-E131&gt;=31,VLOOKUP($M$3-E131,[1]Коэффициенты!$A$2:$B$46,2,),1)</f>
        <v>1</v>
      </c>
      <c r="O131" s="26"/>
    </row>
    <row r="132" spans="2:15" ht="15" customHeight="1" x14ac:dyDescent="0.25">
      <c r="B132" s="23">
        <v>117</v>
      </c>
      <c r="C132" s="52" t="s">
        <v>105</v>
      </c>
      <c r="D132" s="52"/>
      <c r="E132" s="53">
        <v>2010</v>
      </c>
      <c r="F132" s="52" t="s">
        <v>61</v>
      </c>
      <c r="G132" s="26">
        <v>2.0138888888888901E-2</v>
      </c>
      <c r="H132" s="50">
        <v>3.1168981481481482E-2</v>
      </c>
      <c r="I132" s="27">
        <f>H132-G132</f>
        <v>1.1030092592592581E-2</v>
      </c>
      <c r="J132" s="31">
        <f t="shared" si="39"/>
        <v>1.1030092592592581E-2</v>
      </c>
      <c r="K132" s="47">
        <v>5</v>
      </c>
      <c r="L132" s="7">
        <v>2025</v>
      </c>
      <c r="M132" s="8">
        <f>IF($M$3-E132&gt;=31,VLOOKUP($M$3-E132,[1]Коэффициенты!$A$2:$B$46,2,),1)</f>
        <v>1</v>
      </c>
      <c r="O132" s="26"/>
    </row>
    <row r="133" spans="2:15" ht="15" customHeight="1" x14ac:dyDescent="0.25">
      <c r="B133" s="23">
        <v>114</v>
      </c>
      <c r="C133" s="52" t="s">
        <v>132</v>
      </c>
      <c r="D133" s="52"/>
      <c r="E133" s="53">
        <v>2010</v>
      </c>
      <c r="F133" s="52" t="s">
        <v>13</v>
      </c>
      <c r="G133" s="26">
        <v>2.0138888888888901E-2</v>
      </c>
      <c r="H133" s="50">
        <v>3.1574074074074074E-2</v>
      </c>
      <c r="I133" s="27">
        <f>H133-G133</f>
        <v>1.1435185185185173E-2</v>
      </c>
      <c r="J133" s="31"/>
      <c r="K133" s="47">
        <v>6</v>
      </c>
      <c r="L133" s="7">
        <v>2025</v>
      </c>
      <c r="M133" s="8"/>
      <c r="O133" s="26"/>
    </row>
    <row r="134" spans="2:15" ht="15" customHeight="1" x14ac:dyDescent="0.25">
      <c r="B134" s="23">
        <v>115</v>
      </c>
      <c r="C134" s="52" t="s">
        <v>148</v>
      </c>
      <c r="D134" s="52"/>
      <c r="E134" s="53">
        <v>2009</v>
      </c>
      <c r="F134" s="52" t="s">
        <v>13</v>
      </c>
      <c r="G134" s="26">
        <v>2.0138888888888901E-2</v>
      </c>
      <c r="H134" s="50">
        <v>3.3171296296296296E-2</v>
      </c>
      <c r="I134" s="27">
        <f>H134-G134</f>
        <v>1.3032407407407395E-2</v>
      </c>
      <c r="J134" s="31">
        <f t="shared" ref="J134" si="41">I134/M134</f>
        <v>1.3032407407407395E-2</v>
      </c>
      <c r="K134" s="47">
        <v>7</v>
      </c>
      <c r="L134" s="7">
        <v>2025</v>
      </c>
      <c r="M134" s="8">
        <f>IF($M$3-E134&gt;=31,VLOOKUP($M$3-E134,[1]Коэффициенты!$A$2:$B$46,2,),1)</f>
        <v>1</v>
      </c>
      <c r="O134" s="26"/>
    </row>
    <row r="135" spans="2:15" ht="15" customHeight="1" x14ac:dyDescent="0.25">
      <c r="B135" s="23">
        <v>120</v>
      </c>
      <c r="C135" s="52" t="s">
        <v>168</v>
      </c>
      <c r="D135" s="52"/>
      <c r="E135" s="53">
        <v>2009</v>
      </c>
      <c r="F135" s="52" t="s">
        <v>65</v>
      </c>
      <c r="G135" s="26">
        <v>2.0138888888888901E-2</v>
      </c>
      <c r="H135" s="50">
        <v>3.4027777777777775E-2</v>
      </c>
      <c r="I135" s="27">
        <f>H135-G135</f>
        <v>1.3888888888888874E-2</v>
      </c>
      <c r="J135" s="31">
        <f t="shared" ref="J135" si="42">I135/M135</f>
        <v>1.3888888888888874E-2</v>
      </c>
      <c r="K135" s="47">
        <v>8</v>
      </c>
      <c r="L135" s="7">
        <v>2025</v>
      </c>
      <c r="M135" s="8">
        <f>IF($M$3-E135&gt;=31,VLOOKUP($M$3-E135,[1]Коэффициенты!$A$2:$B$46,2,),1)</f>
        <v>1</v>
      </c>
      <c r="O135" s="26"/>
    </row>
    <row r="136" spans="2:15" ht="15" customHeight="1" x14ac:dyDescent="0.25">
      <c r="B136" s="23">
        <v>113</v>
      </c>
      <c r="C136" s="25" t="s">
        <v>48</v>
      </c>
      <c r="D136" s="52"/>
      <c r="E136" s="69">
        <v>2010</v>
      </c>
      <c r="F136" s="52" t="s">
        <v>12</v>
      </c>
      <c r="G136" s="26">
        <v>2.0138888888888901E-2</v>
      </c>
      <c r="H136" s="50">
        <v>3.4108796296296297E-2</v>
      </c>
      <c r="I136" s="27">
        <f>H136-G136</f>
        <v>1.3969907407407396E-2</v>
      </c>
      <c r="J136" s="31">
        <f t="shared" si="38"/>
        <v>1.3969907407407396E-2</v>
      </c>
      <c r="K136" s="47">
        <v>9</v>
      </c>
      <c r="L136" s="7">
        <v>2025</v>
      </c>
      <c r="M136" s="8">
        <f>IF($M$3-E136&gt;=31,VLOOKUP($M$3-E136,[1]Коэффициенты!$A$2:$B$46,2,),1)</f>
        <v>1</v>
      </c>
      <c r="O136" s="26"/>
    </row>
    <row r="137" spans="2:15" ht="15" customHeight="1" x14ac:dyDescent="0.25">
      <c r="B137" s="23">
        <v>121</v>
      </c>
      <c r="C137" s="52" t="s">
        <v>104</v>
      </c>
      <c r="D137" s="52"/>
      <c r="E137" s="53">
        <v>2009</v>
      </c>
      <c r="F137" s="52" t="s">
        <v>61</v>
      </c>
      <c r="G137" s="26">
        <v>2.0138888888888901E-2</v>
      </c>
      <c r="H137" s="50" t="s">
        <v>207</v>
      </c>
      <c r="I137" s="27" t="e">
        <f>H137-G137</f>
        <v>#VALUE!</v>
      </c>
      <c r="J137" s="31" t="e">
        <f t="shared" si="38"/>
        <v>#VALUE!</v>
      </c>
      <c r="K137" s="47"/>
      <c r="L137" s="7">
        <v>2025</v>
      </c>
      <c r="M137" s="8">
        <f>IF($M$3-E137&gt;=31,VLOOKUP($M$3-E137,[1]Коэффициенты!$A$2:$B$46,2,),1)</f>
        <v>1</v>
      </c>
      <c r="O137" s="26"/>
    </row>
    <row r="138" spans="2:15" ht="15" customHeight="1" x14ac:dyDescent="0.25">
      <c r="B138" s="23">
        <v>123</v>
      </c>
      <c r="C138" s="52" t="s">
        <v>199</v>
      </c>
      <c r="D138" s="52"/>
      <c r="E138" s="53">
        <v>2009</v>
      </c>
      <c r="F138" s="52" t="s">
        <v>174</v>
      </c>
      <c r="G138" s="26">
        <v>2.0138888888888901E-2</v>
      </c>
      <c r="H138" s="50" t="s">
        <v>207</v>
      </c>
      <c r="I138" s="27" t="e">
        <f>H138-G138</f>
        <v>#VALUE!</v>
      </c>
      <c r="J138" s="31" t="e">
        <f t="shared" ref="J138:J145" si="43">I138/M138</f>
        <v>#VALUE!</v>
      </c>
      <c r="K138" s="47"/>
      <c r="L138" s="7">
        <v>2025</v>
      </c>
      <c r="M138" s="8">
        <f>IF($M$3-E138&gt;=31,VLOOKUP($M$3-E138,[1]Коэффициенты!$A$2:$B$46,2,),1)</f>
        <v>1</v>
      </c>
      <c r="O138" s="26"/>
    </row>
    <row r="139" spans="2:15" ht="15" customHeight="1" x14ac:dyDescent="0.25">
      <c r="B139" s="23"/>
      <c r="C139" s="74" t="s">
        <v>37</v>
      </c>
      <c r="D139" s="74"/>
      <c r="E139" s="74"/>
      <c r="F139" s="74"/>
      <c r="G139" s="26"/>
      <c r="H139" s="26"/>
      <c r="I139" s="27"/>
      <c r="J139" s="31" t="e">
        <f t="shared" si="43"/>
        <v>#N/A</v>
      </c>
      <c r="K139" s="32"/>
      <c r="L139" s="7">
        <v>2025</v>
      </c>
      <c r="M139" s="8" t="e">
        <f>IF($M$3-E139&gt;=31,VLOOKUP($M$3-E139,[1]Коэффициенты!$A$2:$B$46,2,),1)</f>
        <v>#N/A</v>
      </c>
      <c r="O139" s="26"/>
    </row>
    <row r="140" spans="2:15" ht="15" customHeight="1" x14ac:dyDescent="0.25">
      <c r="B140" s="23">
        <v>125</v>
      </c>
      <c r="C140" s="60" t="s">
        <v>164</v>
      </c>
      <c r="D140" s="62">
        <f>L140-E140</f>
        <v>20</v>
      </c>
      <c r="E140" s="66">
        <v>2005</v>
      </c>
      <c r="F140" s="52" t="s">
        <v>61</v>
      </c>
      <c r="G140" s="26">
        <v>2.2222222222222199E-2</v>
      </c>
      <c r="H140" s="26">
        <v>3.650462962962963E-2</v>
      </c>
      <c r="I140" s="27">
        <f>H140-G140</f>
        <v>1.4282407407407431E-2</v>
      </c>
      <c r="J140" s="31">
        <f t="shared" si="43"/>
        <v>1.4282407407407431E-2</v>
      </c>
      <c r="K140" s="47">
        <v>1</v>
      </c>
      <c r="L140" s="7">
        <v>2025</v>
      </c>
      <c r="M140" s="8">
        <f>IF($M$3-E140&gt;=31,VLOOKUP($M$3-E140,[1]Коэффициенты!$A$2:$B$46,2,),1)</f>
        <v>1</v>
      </c>
      <c r="O140" s="26"/>
    </row>
    <row r="141" spans="2:15" ht="15" customHeight="1" x14ac:dyDescent="0.25">
      <c r="B141" s="51">
        <v>126</v>
      </c>
      <c r="C141" s="67" t="s">
        <v>84</v>
      </c>
      <c r="D141" s="67">
        <f>L141-E141</f>
        <v>21</v>
      </c>
      <c r="E141" s="68">
        <v>2004</v>
      </c>
      <c r="F141" s="59" t="s">
        <v>65</v>
      </c>
      <c r="G141" s="26">
        <v>2.2222222222222199E-2</v>
      </c>
      <c r="H141" s="26">
        <v>3.7210648148148152E-2</v>
      </c>
      <c r="I141" s="27">
        <f>H141-G141</f>
        <v>1.4988425925925954E-2</v>
      </c>
      <c r="J141" s="31">
        <f t="shared" ref="J141:J144" si="44">I141/M141</f>
        <v>1.4988425925925954E-2</v>
      </c>
      <c r="K141" s="47">
        <v>2</v>
      </c>
      <c r="L141" s="1">
        <v>2025</v>
      </c>
      <c r="M141" s="8">
        <f>IF($M$3-E141&gt;=31,VLOOKUP($M$3-E141,[1]Коэффициенты!$A$2:$B$46,2,),1)</f>
        <v>1</v>
      </c>
      <c r="O141" s="26"/>
    </row>
    <row r="142" spans="2:15" ht="15" customHeight="1" x14ac:dyDescent="0.25">
      <c r="B142" s="23">
        <v>128</v>
      </c>
      <c r="C142" s="60" t="s">
        <v>162</v>
      </c>
      <c r="D142" s="62">
        <f>L142-E142</f>
        <v>22</v>
      </c>
      <c r="E142" s="66">
        <v>2003</v>
      </c>
      <c r="F142" s="52" t="s">
        <v>13</v>
      </c>
      <c r="G142" s="26">
        <v>2.2222222222222199E-2</v>
      </c>
      <c r="H142" s="26">
        <v>3.7870370370370367E-2</v>
      </c>
      <c r="I142" s="27">
        <f>H142-G142</f>
        <v>1.5648148148148168E-2</v>
      </c>
      <c r="J142" s="31">
        <f t="shared" ref="J142" si="45">I142/M142</f>
        <v>1.5648148148148168E-2</v>
      </c>
      <c r="K142" s="47">
        <v>3</v>
      </c>
      <c r="L142" s="1">
        <v>2025</v>
      </c>
      <c r="M142" s="8">
        <f>IF($M$3-E142&gt;=31,VLOOKUP($M$3-E142,[1]Коэффициенты!$A$2:$B$46,2,),1)</f>
        <v>1</v>
      </c>
      <c r="O142" s="26"/>
    </row>
    <row r="143" spans="2:15" ht="15" customHeight="1" x14ac:dyDescent="0.25">
      <c r="B143" s="23">
        <v>127</v>
      </c>
      <c r="C143" s="60" t="s">
        <v>190</v>
      </c>
      <c r="D143" s="62">
        <f>L143-E143</f>
        <v>21</v>
      </c>
      <c r="E143" s="66">
        <v>2004</v>
      </c>
      <c r="F143" s="52" t="s">
        <v>13</v>
      </c>
      <c r="G143" s="26">
        <v>2.2222222222222199E-2</v>
      </c>
      <c r="H143" s="26">
        <v>3.8576388888888889E-2</v>
      </c>
      <c r="I143" s="27">
        <f>H143-G143</f>
        <v>1.635416666666669E-2</v>
      </c>
      <c r="J143" s="31">
        <f t="shared" si="44"/>
        <v>1.635416666666669E-2</v>
      </c>
      <c r="K143" s="47">
        <v>4</v>
      </c>
      <c r="L143" s="1">
        <v>2025</v>
      </c>
      <c r="M143" s="8">
        <f>IF($M$3-E143&gt;=31,VLOOKUP($M$3-E143,[1]Коэффициенты!$A$2:$B$46,2,),1)</f>
        <v>1</v>
      </c>
      <c r="O143" s="26"/>
    </row>
    <row r="144" spans="2:15" ht="15" customHeight="1" x14ac:dyDescent="0.25">
      <c r="B144" s="23">
        <v>129</v>
      </c>
      <c r="C144" s="60" t="s">
        <v>161</v>
      </c>
      <c r="D144" s="62">
        <f>L144-E144</f>
        <v>30</v>
      </c>
      <c r="E144" s="66">
        <v>1995</v>
      </c>
      <c r="F144" s="60" t="s">
        <v>9</v>
      </c>
      <c r="G144" s="26">
        <v>2.2222222222222199E-2</v>
      </c>
      <c r="H144" s="26" t="s">
        <v>207</v>
      </c>
      <c r="I144" s="27" t="e">
        <f>H144-G144</f>
        <v>#VALUE!</v>
      </c>
      <c r="J144" s="31" t="e">
        <f t="shared" si="44"/>
        <v>#VALUE!</v>
      </c>
      <c r="K144" s="47"/>
      <c r="L144" s="1">
        <v>2025</v>
      </c>
      <c r="M144" s="8">
        <f>IF($M$3-E144&gt;=31,VLOOKUP($M$3-E144,[1]Коэффициенты!$A$2:$B$46,2,),1)</f>
        <v>1</v>
      </c>
      <c r="O144" s="26"/>
    </row>
    <row r="145" spans="2:15" ht="15" customHeight="1" x14ac:dyDescent="0.25">
      <c r="B145" s="23">
        <v>130</v>
      </c>
      <c r="C145" s="60" t="s">
        <v>163</v>
      </c>
      <c r="D145" s="62">
        <f>L145-E145</f>
        <v>21</v>
      </c>
      <c r="E145" s="66">
        <v>2004</v>
      </c>
      <c r="F145" s="60" t="s">
        <v>9</v>
      </c>
      <c r="G145" s="26">
        <v>2.2222222222222199E-2</v>
      </c>
      <c r="H145" s="26" t="s">
        <v>207</v>
      </c>
      <c r="I145" s="27" t="e">
        <f>H145-G145</f>
        <v>#VALUE!</v>
      </c>
      <c r="J145" s="31" t="e">
        <f t="shared" si="43"/>
        <v>#VALUE!</v>
      </c>
      <c r="K145" s="47"/>
      <c r="L145" s="1">
        <v>2025</v>
      </c>
      <c r="M145" s="8">
        <f>IF($M$3-E145&gt;=31,VLOOKUP($M$3-E145,[1]Коэффициенты!$A$2:$B$46,2,),1)</f>
        <v>1</v>
      </c>
      <c r="O145" s="26"/>
    </row>
    <row r="146" spans="2:15" ht="15" customHeight="1" x14ac:dyDescent="0.25">
      <c r="B146" s="23"/>
      <c r="C146" s="75" t="s">
        <v>38</v>
      </c>
      <c r="D146" s="75"/>
      <c r="E146" s="75"/>
      <c r="F146" s="75"/>
      <c r="G146" s="26"/>
      <c r="H146" s="26"/>
      <c r="I146" s="27"/>
      <c r="J146" s="48"/>
      <c r="K146" s="47"/>
      <c r="L146" s="1">
        <v>2025</v>
      </c>
      <c r="M146" s="24"/>
      <c r="O146" s="26"/>
    </row>
    <row r="147" spans="2:15" ht="15" customHeight="1" x14ac:dyDescent="0.25">
      <c r="B147" s="23">
        <v>134</v>
      </c>
      <c r="C147" s="58" t="s">
        <v>186</v>
      </c>
      <c r="D147" s="62">
        <f>L147-E147</f>
        <v>56</v>
      </c>
      <c r="E147" s="53">
        <v>1969</v>
      </c>
      <c r="F147" s="59" t="s">
        <v>10</v>
      </c>
      <c r="G147" s="26">
        <v>2.2222222222222199E-2</v>
      </c>
      <c r="H147" s="26">
        <v>3.3506944444444443E-2</v>
      </c>
      <c r="I147" s="27">
        <f>H147-G147</f>
        <v>1.1284722222222245E-2</v>
      </c>
      <c r="J147" s="48">
        <f>I147/M147</f>
        <v>9.5494044462497412E-3</v>
      </c>
      <c r="K147" s="47">
        <v>1</v>
      </c>
      <c r="L147" s="7">
        <v>2025</v>
      </c>
      <c r="M147" s="24">
        <f>IF($M$3-E147&gt;=31,VLOOKUP($M$3-E147,[1]Коэффициенты!$A$2:$B$46,2,),1)</f>
        <v>1.1817200000000001</v>
      </c>
      <c r="O147" s="26"/>
    </row>
    <row r="148" spans="2:15" ht="15" customHeight="1" x14ac:dyDescent="0.25">
      <c r="B148" s="23">
        <v>132</v>
      </c>
      <c r="C148" s="58" t="s">
        <v>155</v>
      </c>
      <c r="D148" s="62">
        <f>L148-E148</f>
        <v>38</v>
      </c>
      <c r="E148" s="61">
        <v>1987</v>
      </c>
      <c r="F148" s="58" t="s">
        <v>143</v>
      </c>
      <c r="G148" s="26">
        <v>2.2222222222222199E-2</v>
      </c>
      <c r="H148" s="26">
        <v>3.4374999999999996E-2</v>
      </c>
      <c r="I148" s="27">
        <f>H148-G148</f>
        <v>1.2152777777777797E-2</v>
      </c>
      <c r="J148" s="48">
        <f>I148/M148</f>
        <v>1.1866556436528725E-2</v>
      </c>
      <c r="K148" s="47">
        <v>2</v>
      </c>
      <c r="L148" s="7">
        <v>2025</v>
      </c>
      <c r="M148" s="24">
        <f>IF($M$3-E148&gt;=31,VLOOKUP($M$3-E148,[1]Коэффициенты!$A$2:$B$46,2,),1)</f>
        <v>1.0241199999999999</v>
      </c>
      <c r="O148" s="26"/>
    </row>
    <row r="149" spans="2:15" ht="15" customHeight="1" x14ac:dyDescent="0.25">
      <c r="B149" s="23">
        <v>131</v>
      </c>
      <c r="C149" s="58" t="s">
        <v>83</v>
      </c>
      <c r="D149" s="62">
        <f>L149-E149</f>
        <v>38</v>
      </c>
      <c r="E149" s="53">
        <v>1987</v>
      </c>
      <c r="F149" s="59" t="s">
        <v>9</v>
      </c>
      <c r="G149" s="26">
        <v>2.2222222222222199E-2</v>
      </c>
      <c r="H149" s="26">
        <v>3.7395833333333336E-2</v>
      </c>
      <c r="I149" s="27">
        <f>H149-G149</f>
        <v>1.5173611111111138E-2</v>
      </c>
      <c r="J149" s="48">
        <f>I149/M149</f>
        <v>1.4816243322180154E-2</v>
      </c>
      <c r="K149" s="47">
        <v>3</v>
      </c>
      <c r="L149" s="7">
        <v>2025</v>
      </c>
      <c r="M149" s="24">
        <f>IF($M$3-E149&gt;=31,VLOOKUP($M$3-E149,[1]Коэффициенты!$A$2:$B$46,2,),1)</f>
        <v>1.0241199999999999</v>
      </c>
      <c r="O149" s="26"/>
    </row>
    <row r="150" spans="2:15" ht="15" customHeight="1" x14ac:dyDescent="0.25">
      <c r="B150" s="23">
        <v>133</v>
      </c>
      <c r="C150" s="58" t="s">
        <v>140</v>
      </c>
      <c r="D150" s="62">
        <f>L150-E150</f>
        <v>35</v>
      </c>
      <c r="E150" s="66">
        <v>1990</v>
      </c>
      <c r="F150" s="60" t="s">
        <v>9</v>
      </c>
      <c r="G150" s="26">
        <v>2.2222222222222199E-2</v>
      </c>
      <c r="H150" s="26">
        <v>3.8599537037037036E-2</v>
      </c>
      <c r="I150" s="27">
        <f>H150-G150</f>
        <v>1.6377314814814838E-2</v>
      </c>
      <c r="J150" s="48">
        <f>I150/M150</f>
        <v>1.6181198686731652E-2</v>
      </c>
      <c r="K150" s="47">
        <v>4</v>
      </c>
      <c r="L150" s="1">
        <v>2025</v>
      </c>
      <c r="M150" s="24">
        <f>IF($M$3-E150&gt;=31,VLOOKUP($M$3-E150,[1]Коэффициенты!$A$2:$B$46,2,),1)</f>
        <v>1.0121199999999999</v>
      </c>
      <c r="O150" s="26"/>
    </row>
    <row r="151" spans="2:15" ht="15" customHeight="1" x14ac:dyDescent="0.25">
      <c r="B151" s="23"/>
      <c r="C151" s="75" t="s">
        <v>39</v>
      </c>
      <c r="D151" s="75"/>
      <c r="E151" s="75"/>
      <c r="F151" s="75"/>
      <c r="G151" s="26"/>
      <c r="H151" s="26"/>
      <c r="I151" s="27"/>
      <c r="J151" s="48"/>
      <c r="K151" s="47"/>
      <c r="L151" s="1">
        <v>2025</v>
      </c>
      <c r="M151" s="24"/>
      <c r="O151" s="26"/>
    </row>
    <row r="152" spans="2:15" ht="15" customHeight="1" x14ac:dyDescent="0.25">
      <c r="B152" s="23">
        <v>135</v>
      </c>
      <c r="C152" s="58" t="s">
        <v>54</v>
      </c>
      <c r="D152" s="62">
        <f>L152-E152</f>
        <v>71</v>
      </c>
      <c r="E152" s="61">
        <v>1954</v>
      </c>
      <c r="F152" s="58" t="s">
        <v>144</v>
      </c>
      <c r="G152" s="26">
        <v>2.2916666666666669E-2</v>
      </c>
      <c r="H152" s="26">
        <v>3.8136574074074073E-2</v>
      </c>
      <c r="I152" s="27">
        <f>H152-G152</f>
        <v>1.5219907407407404E-2</v>
      </c>
      <c r="J152" s="48">
        <f>I152/M152</f>
        <v>1.067913795074895E-2</v>
      </c>
      <c r="K152" s="47">
        <v>1</v>
      </c>
      <c r="L152" s="1">
        <v>2025</v>
      </c>
      <c r="M152" s="24">
        <f>IF($M$3-E152&gt;=31,VLOOKUP($M$3-E152,[1]Коэффициенты!$A$2:$B$46,2,),1)</f>
        <v>1.4252</v>
      </c>
      <c r="O152" s="26"/>
    </row>
    <row r="153" spans="2:15" ht="15" customHeight="1" x14ac:dyDescent="0.25">
      <c r="B153" s="23">
        <v>136</v>
      </c>
      <c r="C153" s="58"/>
      <c r="D153" s="62">
        <f>L153-E153</f>
        <v>71</v>
      </c>
      <c r="E153" s="61">
        <v>1954</v>
      </c>
      <c r="F153" s="58" t="s">
        <v>198</v>
      </c>
      <c r="G153" s="26">
        <v>2.2916666666666669E-2</v>
      </c>
      <c r="H153" s="26" t="s">
        <v>207</v>
      </c>
      <c r="I153" s="27" t="e">
        <f>H153-G153</f>
        <v>#VALUE!</v>
      </c>
      <c r="J153" s="48" t="e">
        <f>I153/M153</f>
        <v>#VALUE!</v>
      </c>
      <c r="K153" s="47"/>
      <c r="L153" s="1">
        <v>2025</v>
      </c>
      <c r="M153" s="24">
        <f>IF($M$3-E153&gt;=31,VLOOKUP($M$3-E153,[1]Коэффициенты!$A$2:$B$46,2,),1)</f>
        <v>1.4252</v>
      </c>
      <c r="O153" s="26"/>
    </row>
    <row r="154" spans="2:15" ht="15" customHeight="1" x14ac:dyDescent="0.25">
      <c r="B154" s="23"/>
      <c r="C154" s="74" t="s">
        <v>40</v>
      </c>
      <c r="D154" s="74"/>
      <c r="E154" s="74"/>
      <c r="F154" s="74"/>
      <c r="G154" s="26"/>
      <c r="H154" s="26"/>
      <c r="I154" s="27"/>
      <c r="J154" s="31" t="e">
        <f t="shared" ref="J154" si="46">I154/M154</f>
        <v>#N/A</v>
      </c>
      <c r="K154" s="32"/>
      <c r="L154" s="7">
        <v>2025</v>
      </c>
      <c r="M154" s="8" t="e">
        <f>IF($M$3-E154&gt;=31,VLOOKUP($M$3-E154,[1]Коэффициенты!$A$2:$B$46,2,),1)</f>
        <v>#N/A</v>
      </c>
      <c r="O154" s="26"/>
    </row>
    <row r="155" spans="2:15" ht="15" customHeight="1" x14ac:dyDescent="0.25">
      <c r="B155" s="23">
        <v>145</v>
      </c>
      <c r="C155" s="25" t="s">
        <v>110</v>
      </c>
      <c r="D155" s="25"/>
      <c r="E155" s="69">
        <v>2007</v>
      </c>
      <c r="F155" s="52" t="s">
        <v>61</v>
      </c>
      <c r="G155" s="26">
        <v>2.4999999999999998E-2</v>
      </c>
      <c r="H155" s="26">
        <v>3.4583333333333334E-2</v>
      </c>
      <c r="I155" s="27">
        <f>H155-G155</f>
        <v>9.5833333333333361E-3</v>
      </c>
      <c r="J155" s="31">
        <f>I155/M155</f>
        <v>9.5833333333333361E-3</v>
      </c>
      <c r="K155" s="47">
        <v>1</v>
      </c>
      <c r="L155" s="7">
        <v>2025</v>
      </c>
      <c r="M155" s="8">
        <f>IF($M$3-E155&gt;=31,VLOOKUP($M$3-E155,[1]Коэффициенты!$A$2:$B$46,2,),1)</f>
        <v>1</v>
      </c>
      <c r="O155" s="26"/>
    </row>
    <row r="156" spans="2:15" ht="15" customHeight="1" x14ac:dyDescent="0.25">
      <c r="B156" s="23">
        <v>141</v>
      </c>
      <c r="C156" s="25" t="s">
        <v>127</v>
      </c>
      <c r="D156" s="25"/>
      <c r="E156" s="69">
        <v>2007</v>
      </c>
      <c r="F156" s="52" t="s">
        <v>13</v>
      </c>
      <c r="G156" s="26">
        <v>2.4999999999999998E-2</v>
      </c>
      <c r="H156" s="26">
        <v>3.4589120370370367E-2</v>
      </c>
      <c r="I156" s="27">
        <f>H156-G156</f>
        <v>9.5891203703703694E-3</v>
      </c>
      <c r="J156" s="31">
        <f>I156/M156</f>
        <v>9.5891203703703694E-3</v>
      </c>
      <c r="K156" s="47">
        <v>2</v>
      </c>
      <c r="L156" s="7">
        <v>2025</v>
      </c>
      <c r="M156" s="8">
        <f>IF($M$3-E156&gt;=31,VLOOKUP($M$3-E156,[1]Коэффициенты!$A$2:$B$46,2,),1)</f>
        <v>1</v>
      </c>
      <c r="O156" s="26"/>
    </row>
    <row r="157" spans="2:15" ht="15" customHeight="1" x14ac:dyDescent="0.25">
      <c r="B157" s="23">
        <v>140</v>
      </c>
      <c r="C157" s="25" t="s">
        <v>116</v>
      </c>
      <c r="D157" s="25"/>
      <c r="E157" s="69">
        <v>2007</v>
      </c>
      <c r="F157" s="52" t="s">
        <v>13</v>
      </c>
      <c r="G157" s="26">
        <v>2.4999999999999998E-2</v>
      </c>
      <c r="H157" s="26">
        <v>3.4965277777777783E-2</v>
      </c>
      <c r="I157" s="27">
        <f>H157-G157</f>
        <v>9.9652777777777847E-3</v>
      </c>
      <c r="J157" s="31">
        <f t="shared" ref="J157" si="47">I157/M157</f>
        <v>9.9652777777777847E-3</v>
      </c>
      <c r="K157" s="47">
        <v>3</v>
      </c>
      <c r="L157" s="7">
        <v>2025</v>
      </c>
      <c r="M157" s="8">
        <f>IF($M$3-E157&gt;=31,VLOOKUP($M$3-E157,[1]Коэффициенты!$A$2:$B$46,2,),1)</f>
        <v>1</v>
      </c>
      <c r="O157" s="26"/>
    </row>
    <row r="158" spans="2:15" ht="15" customHeight="1" x14ac:dyDescent="0.25">
      <c r="B158" s="23">
        <v>143</v>
      </c>
      <c r="C158" s="25" t="s">
        <v>109</v>
      </c>
      <c r="D158" s="25"/>
      <c r="E158" s="69">
        <v>2008</v>
      </c>
      <c r="F158" s="52" t="s">
        <v>61</v>
      </c>
      <c r="G158" s="26">
        <v>2.4999999999999998E-2</v>
      </c>
      <c r="H158" s="26">
        <v>3.5451388888888886E-2</v>
      </c>
      <c r="I158" s="27">
        <f>H158-G158</f>
        <v>1.0451388888888889E-2</v>
      </c>
      <c r="J158" s="31">
        <f>I158/M158</f>
        <v>1.0451388888888889E-2</v>
      </c>
      <c r="K158" s="47">
        <v>4</v>
      </c>
      <c r="L158" s="7">
        <v>2025</v>
      </c>
      <c r="M158" s="8">
        <f>IF($M$3-E158&gt;=31,VLOOKUP($M$3-E158,[1]Коэффициенты!$A$2:$B$46,2,),1)</f>
        <v>1</v>
      </c>
      <c r="O158" s="26"/>
    </row>
    <row r="159" spans="2:15" ht="15" customHeight="1" x14ac:dyDescent="0.25">
      <c r="B159" s="23">
        <v>144</v>
      </c>
      <c r="C159" s="25" t="s">
        <v>108</v>
      </c>
      <c r="D159" s="25"/>
      <c r="E159" s="69">
        <v>2007</v>
      </c>
      <c r="F159" s="52" t="s">
        <v>13</v>
      </c>
      <c r="G159" s="26">
        <v>2.4999999999999998E-2</v>
      </c>
      <c r="H159" s="26">
        <v>3.6168981481481483E-2</v>
      </c>
      <c r="I159" s="27">
        <f>H159-G159</f>
        <v>1.1168981481481485E-2</v>
      </c>
      <c r="J159" s="31"/>
      <c r="K159" s="47">
        <v>5</v>
      </c>
      <c r="L159" s="7"/>
      <c r="M159" s="8"/>
      <c r="O159" s="26"/>
    </row>
    <row r="160" spans="2:15" ht="15" customHeight="1" x14ac:dyDescent="0.25">
      <c r="B160" s="23">
        <v>142</v>
      </c>
      <c r="C160" s="25" t="s">
        <v>192</v>
      </c>
      <c r="D160" s="25"/>
      <c r="E160" s="69">
        <v>2008</v>
      </c>
      <c r="F160" s="52" t="s">
        <v>12</v>
      </c>
      <c r="G160" s="26">
        <v>2.4999999999999998E-2</v>
      </c>
      <c r="H160" s="26">
        <v>3.7557870370370373E-2</v>
      </c>
      <c r="I160" s="27">
        <f>H160-G160</f>
        <v>1.2557870370370375E-2</v>
      </c>
      <c r="J160" s="31"/>
      <c r="K160" s="47">
        <v>6</v>
      </c>
      <c r="L160" s="34"/>
      <c r="M160" s="8"/>
      <c r="O160" s="26"/>
    </row>
    <row r="161" spans="2:15" ht="15" customHeight="1" x14ac:dyDescent="0.25">
      <c r="B161" s="23"/>
      <c r="C161" s="75" t="s">
        <v>46</v>
      </c>
      <c r="D161" s="75"/>
      <c r="E161" s="75"/>
      <c r="F161" s="75"/>
      <c r="G161" s="26"/>
      <c r="H161" s="26"/>
      <c r="I161" s="27"/>
      <c r="J161" s="48"/>
      <c r="K161" s="47"/>
      <c r="L161" s="1">
        <v>2025</v>
      </c>
      <c r="M161" s="24"/>
      <c r="O161" s="26"/>
    </row>
    <row r="162" spans="2:15" ht="15" customHeight="1" x14ac:dyDescent="0.25">
      <c r="B162" s="23">
        <v>156</v>
      </c>
      <c r="C162" s="58" t="s">
        <v>41</v>
      </c>
      <c r="D162" s="62">
        <f>L162-E162</f>
        <v>53</v>
      </c>
      <c r="E162" s="61">
        <v>1972</v>
      </c>
      <c r="F162" s="58" t="s">
        <v>9</v>
      </c>
      <c r="G162" s="26">
        <v>2.7083333333333334E-2</v>
      </c>
      <c r="H162" s="26">
        <v>3.7060185185185189E-2</v>
      </c>
      <c r="I162" s="27">
        <f>H162-G162</f>
        <v>9.9768518518518548E-3</v>
      </c>
      <c r="J162" s="48">
        <f t="shared" ref="J162:J168" si="48">I162/M162</f>
        <v>8.7115056554043693E-3</v>
      </c>
      <c r="K162" s="47">
        <v>1</v>
      </c>
      <c r="L162" s="1">
        <v>2025</v>
      </c>
      <c r="M162" s="24">
        <f>IF($M$3-E162&gt;=31,VLOOKUP($M$3-E162,[1]Коэффициенты!$A$2:$B$46,2,),1)</f>
        <v>1.1452500000000001</v>
      </c>
      <c r="O162" s="26"/>
    </row>
    <row r="163" spans="2:15" ht="15" customHeight="1" x14ac:dyDescent="0.25">
      <c r="B163" s="23">
        <v>155</v>
      </c>
      <c r="C163" s="58" t="s">
        <v>188</v>
      </c>
      <c r="D163" s="62">
        <f>L163-E163</f>
        <v>41</v>
      </c>
      <c r="E163" s="61">
        <v>1984</v>
      </c>
      <c r="F163" s="58" t="s">
        <v>9</v>
      </c>
      <c r="G163" s="26">
        <v>2.7083333333333334E-2</v>
      </c>
      <c r="H163" s="26">
        <v>3.7754629629629631E-2</v>
      </c>
      <c r="I163" s="27">
        <f>H163-G163</f>
        <v>1.0671296296296297E-2</v>
      </c>
      <c r="J163" s="48">
        <f t="shared" si="48"/>
        <v>1.0258987585245289E-2</v>
      </c>
      <c r="K163" s="47">
        <v>2</v>
      </c>
      <c r="L163" s="1">
        <v>2025</v>
      </c>
      <c r="M163" s="24">
        <f>IF($M$3-E163&gt;=31,VLOOKUP($M$3-E163,[1]Коэффициенты!$A$2:$B$46,2,),1)</f>
        <v>1.0401899999999999</v>
      </c>
      <c r="O163" s="26"/>
    </row>
    <row r="164" spans="2:15" ht="15" customHeight="1" x14ac:dyDescent="0.25">
      <c r="B164" s="23">
        <v>157</v>
      </c>
      <c r="C164" s="25" t="s">
        <v>154</v>
      </c>
      <c r="D164" s="62">
        <f>L164-E164</f>
        <v>49</v>
      </c>
      <c r="E164" s="53">
        <v>1976</v>
      </c>
      <c r="F164" s="58" t="s">
        <v>10</v>
      </c>
      <c r="G164" s="26">
        <v>2.7083333333333334E-2</v>
      </c>
      <c r="H164" s="26">
        <v>3.78587962962963E-2</v>
      </c>
      <c r="I164" s="27">
        <f>H164-G164</f>
        <v>1.0775462962962966E-2</v>
      </c>
      <c r="J164" s="48">
        <f t="shared" ref="J164" si="49">I164/M164</f>
        <v>9.7694092032158016E-3</v>
      </c>
      <c r="K164" s="47">
        <v>3</v>
      </c>
      <c r="L164" s="1">
        <v>2025</v>
      </c>
      <c r="M164" s="24">
        <f>IF($M$3-E164&gt;=31,VLOOKUP($M$3-E164,[1]Коэффициенты!$A$2:$B$46,2,),1)</f>
        <v>1.1029800000000001</v>
      </c>
      <c r="O164" s="26"/>
    </row>
    <row r="165" spans="2:15" ht="15" customHeight="1" x14ac:dyDescent="0.25">
      <c r="B165" s="23">
        <v>153</v>
      </c>
      <c r="C165" s="58" t="s">
        <v>47</v>
      </c>
      <c r="D165" s="62">
        <f>L165-E165</f>
        <v>45</v>
      </c>
      <c r="E165" s="61">
        <v>1980</v>
      </c>
      <c r="F165" s="58" t="s">
        <v>10</v>
      </c>
      <c r="G165" s="26">
        <v>2.7083333333333334E-2</v>
      </c>
      <c r="H165" s="26">
        <v>3.7870370370370367E-2</v>
      </c>
      <c r="I165" s="27">
        <f>H165-G165</f>
        <v>1.0787037037037032E-2</v>
      </c>
      <c r="J165" s="48">
        <f t="shared" si="48"/>
        <v>1.0100600244425851E-2</v>
      </c>
      <c r="K165" s="47">
        <v>4</v>
      </c>
      <c r="L165" s="1">
        <v>2025</v>
      </c>
      <c r="M165" s="24">
        <f>IF($M$3-E165&gt;=31,VLOOKUP($M$3-E165,[1]Коэффициенты!$A$2:$B$46,2,),1)</f>
        <v>1.06796</v>
      </c>
      <c r="O165" s="26"/>
    </row>
    <row r="166" spans="2:15" ht="15" customHeight="1" x14ac:dyDescent="0.25">
      <c r="B166" s="23">
        <v>154</v>
      </c>
      <c r="C166" s="58" t="s">
        <v>142</v>
      </c>
      <c r="D166" s="62">
        <f>L166-E166</f>
        <v>50</v>
      </c>
      <c r="E166" s="61">
        <v>1975</v>
      </c>
      <c r="F166" s="58" t="s">
        <v>9</v>
      </c>
      <c r="G166" s="26">
        <v>2.7083333333333334E-2</v>
      </c>
      <c r="H166" s="26">
        <v>3.8344907407407411E-2</v>
      </c>
      <c r="I166" s="27">
        <f>H166-G166</f>
        <v>1.1261574074074077E-2</v>
      </c>
      <c r="J166" s="48">
        <f t="shared" si="48"/>
        <v>1.0119397660170618E-2</v>
      </c>
      <c r="K166" s="47">
        <v>5</v>
      </c>
      <c r="L166" s="1">
        <v>2025</v>
      </c>
      <c r="M166" s="24">
        <f>IF($M$3-E166&gt;=31,VLOOKUP($M$3-E166,[1]Коэффициенты!$A$2:$B$46,2,),1)</f>
        <v>1.11287</v>
      </c>
      <c r="O166" s="26"/>
    </row>
    <row r="167" spans="2:15" ht="15" customHeight="1" x14ac:dyDescent="0.25">
      <c r="B167" s="23">
        <v>152</v>
      </c>
      <c r="C167" s="25" t="s">
        <v>153</v>
      </c>
      <c r="D167" s="62">
        <f>L167-E167</f>
        <v>51</v>
      </c>
      <c r="E167" s="53">
        <v>1974</v>
      </c>
      <c r="F167" s="58" t="s">
        <v>9</v>
      </c>
      <c r="G167" s="26">
        <v>2.7083333333333334E-2</v>
      </c>
      <c r="H167" s="26">
        <v>3.8773148148148147E-2</v>
      </c>
      <c r="I167" s="27">
        <f>H167-G167</f>
        <v>1.1689814814814813E-2</v>
      </c>
      <c r="J167" s="48">
        <f t="shared" si="48"/>
        <v>1.0407506000493952E-2</v>
      </c>
      <c r="K167" s="47">
        <v>6</v>
      </c>
      <c r="L167" s="1">
        <v>2025</v>
      </c>
      <c r="M167" s="24">
        <f>IF($M$3-E167&gt;=31,VLOOKUP($M$3-E167,[1]Коэффициенты!$A$2:$B$46,2,),1)</f>
        <v>1.12321</v>
      </c>
      <c r="O167" s="26"/>
    </row>
    <row r="168" spans="2:15" ht="15" customHeight="1" x14ac:dyDescent="0.25">
      <c r="B168" s="23">
        <v>151</v>
      </c>
      <c r="C168" s="58" t="s">
        <v>55</v>
      </c>
      <c r="D168" s="62">
        <f>L168-E168</f>
        <v>47</v>
      </c>
      <c r="E168" s="61">
        <v>1978</v>
      </c>
      <c r="F168" s="58" t="s">
        <v>9</v>
      </c>
      <c r="G168" s="26">
        <v>2.7083333333333334E-2</v>
      </c>
      <c r="H168" s="26">
        <v>3.9756944444444449E-2</v>
      </c>
      <c r="I168" s="27">
        <f>H168-G168</f>
        <v>1.2673611111111115E-2</v>
      </c>
      <c r="J168" s="48">
        <f t="shared" si="48"/>
        <v>1.168548638259858E-2</v>
      </c>
      <c r="K168" s="47">
        <v>7</v>
      </c>
      <c r="L168" s="1">
        <v>2025</v>
      </c>
      <c r="M168" s="24">
        <f>IF($M$3-E168&gt;=31,VLOOKUP($M$3-E168,[1]Коэффициенты!$A$2:$B$46,2,),1)</f>
        <v>1.08456</v>
      </c>
      <c r="O168" s="26"/>
    </row>
    <row r="169" spans="2:15" ht="15" customHeight="1" x14ac:dyDescent="0.25">
      <c r="B169" s="23"/>
      <c r="C169" s="74" t="s">
        <v>44</v>
      </c>
      <c r="D169" s="74"/>
      <c r="E169" s="74"/>
      <c r="F169" s="74"/>
      <c r="G169" s="26"/>
      <c r="H169" s="26"/>
      <c r="I169" s="27"/>
      <c r="J169" s="48"/>
      <c r="K169" s="47"/>
      <c r="L169" s="1">
        <v>2025</v>
      </c>
      <c r="M169" s="24"/>
      <c r="O169" s="26"/>
    </row>
    <row r="170" spans="2:15" ht="15" customHeight="1" x14ac:dyDescent="0.25">
      <c r="B170" s="23">
        <v>161</v>
      </c>
      <c r="C170" s="54" t="s">
        <v>129</v>
      </c>
      <c r="D170" s="62">
        <f>L170-E170</f>
        <v>19</v>
      </c>
      <c r="E170" s="56">
        <v>2006</v>
      </c>
      <c r="F170" s="58" t="s">
        <v>61</v>
      </c>
      <c r="G170" s="26">
        <v>2.7083333333333334E-2</v>
      </c>
      <c r="H170" s="26">
        <v>3.6770833333333336E-2</v>
      </c>
      <c r="I170" s="27">
        <f>H170-G170</f>
        <v>9.6875000000000017E-3</v>
      </c>
      <c r="J170" s="31">
        <f t="shared" ref="J170:J175" si="50">I170/M170</f>
        <v>9.6875000000000017E-3</v>
      </c>
      <c r="K170" s="47">
        <v>1</v>
      </c>
      <c r="L170" s="7">
        <v>2025</v>
      </c>
      <c r="M170" s="8">
        <f>IF($M$3-E170&gt;=31,VLOOKUP($M$3-E170,[1]Коэффициенты!$A$2:$B$46,2,),1)</f>
        <v>1</v>
      </c>
      <c r="O170" s="26"/>
    </row>
    <row r="171" spans="2:15" ht="15" customHeight="1" x14ac:dyDescent="0.25">
      <c r="B171" s="23">
        <v>166</v>
      </c>
      <c r="C171" s="54" t="s">
        <v>99</v>
      </c>
      <c r="D171" s="62">
        <f>L171-E171</f>
        <v>28</v>
      </c>
      <c r="E171" s="56">
        <v>1997</v>
      </c>
      <c r="F171" s="58" t="s">
        <v>9</v>
      </c>
      <c r="G171" s="26">
        <v>2.7083333333333334E-2</v>
      </c>
      <c r="H171" s="26">
        <v>3.7893518518518521E-2</v>
      </c>
      <c r="I171" s="27">
        <f>H171-G171</f>
        <v>1.0810185185185187E-2</v>
      </c>
      <c r="J171" s="31">
        <f t="shared" si="50"/>
        <v>1.0810185185185187E-2</v>
      </c>
      <c r="K171" s="47">
        <v>2</v>
      </c>
      <c r="L171" s="7">
        <v>2025</v>
      </c>
      <c r="M171" s="8">
        <f>IF($M$3-E171&gt;=31,VLOOKUP($M$3-E171,[1]Коэффициенты!$A$2:$B$46,2,),1)</f>
        <v>1</v>
      </c>
      <c r="O171" s="26"/>
    </row>
    <row r="172" spans="2:15" ht="15" customHeight="1" x14ac:dyDescent="0.25">
      <c r="B172" s="23">
        <v>165</v>
      </c>
      <c r="C172" s="54" t="s">
        <v>160</v>
      </c>
      <c r="D172" s="62">
        <f>L172-E172</f>
        <v>28</v>
      </c>
      <c r="E172" s="56">
        <v>1997</v>
      </c>
      <c r="F172" s="59" t="s">
        <v>50</v>
      </c>
      <c r="G172" s="26">
        <v>2.7083333333333334E-2</v>
      </c>
      <c r="H172" s="26">
        <v>3.8263888888888889E-2</v>
      </c>
      <c r="I172" s="27">
        <f>H172-G172</f>
        <v>1.1180555555555555E-2</v>
      </c>
      <c r="J172" s="31">
        <f t="shared" si="50"/>
        <v>1.1180555555555555E-2</v>
      </c>
      <c r="K172" s="47">
        <v>3</v>
      </c>
      <c r="L172" s="7">
        <v>2025</v>
      </c>
      <c r="M172" s="8">
        <f>IF($M$3-E172&gt;=31,VLOOKUP($M$3-E172,[1]Коэффициенты!$A$2:$B$46,2,),1)</f>
        <v>1</v>
      </c>
      <c r="O172" s="26"/>
    </row>
    <row r="173" spans="2:15" ht="15" customHeight="1" x14ac:dyDescent="0.25">
      <c r="B173" s="23">
        <v>162</v>
      </c>
      <c r="C173" s="54" t="s">
        <v>191</v>
      </c>
      <c r="D173" s="62">
        <f>L173-E173</f>
        <v>27</v>
      </c>
      <c r="E173" s="56">
        <v>1998</v>
      </c>
      <c r="F173" s="52" t="s">
        <v>12</v>
      </c>
      <c r="G173" s="26">
        <v>2.7083333333333334E-2</v>
      </c>
      <c r="H173" s="26">
        <v>3.8553240740740742E-2</v>
      </c>
      <c r="I173" s="27">
        <f>H173-G173</f>
        <v>1.1469907407407408E-2</v>
      </c>
      <c r="J173" s="31">
        <f t="shared" ref="J173" si="51">I173/M173</f>
        <v>1.1469907407407408E-2</v>
      </c>
      <c r="K173" s="47">
        <v>4</v>
      </c>
      <c r="L173" s="7">
        <v>2025</v>
      </c>
      <c r="M173" s="8">
        <f>IF($M$3-E173&gt;=31,VLOOKUP($M$3-E173,[1]Коэффициенты!$A$2:$B$46,2,),1)</f>
        <v>1</v>
      </c>
      <c r="O173" s="26"/>
    </row>
    <row r="174" spans="2:15" ht="15" customHeight="1" x14ac:dyDescent="0.25">
      <c r="B174" s="23">
        <v>163</v>
      </c>
      <c r="C174" s="54" t="s">
        <v>159</v>
      </c>
      <c r="D174" s="62">
        <f>L174-E174</f>
        <v>29</v>
      </c>
      <c r="E174" s="56">
        <v>1996</v>
      </c>
      <c r="F174" s="58" t="s">
        <v>9</v>
      </c>
      <c r="G174" s="26">
        <v>2.7083333333333334E-2</v>
      </c>
      <c r="H174" s="26">
        <v>3.8680555555555558E-2</v>
      </c>
      <c r="I174" s="27">
        <f>H174-G174</f>
        <v>1.1597222222222224E-2</v>
      </c>
      <c r="J174" s="31">
        <f t="shared" si="50"/>
        <v>1.1597222222222224E-2</v>
      </c>
      <c r="K174" s="47">
        <v>5</v>
      </c>
      <c r="L174" s="7">
        <v>2025</v>
      </c>
      <c r="M174" s="22">
        <f>IF($M$3-E174&gt;=31,VLOOKUP($M$3-E174,[1]Коэффициенты!$A$2:$B$46,2,),1)</f>
        <v>1</v>
      </c>
      <c r="O174" s="26"/>
    </row>
    <row r="175" spans="2:15" ht="15" customHeight="1" x14ac:dyDescent="0.25">
      <c r="B175" s="23">
        <v>164</v>
      </c>
      <c r="C175" s="54" t="s">
        <v>158</v>
      </c>
      <c r="D175" s="62">
        <f>L175-E175</f>
        <v>21</v>
      </c>
      <c r="E175" s="56">
        <v>2004</v>
      </c>
      <c r="F175" s="58" t="s">
        <v>50</v>
      </c>
      <c r="G175" s="26">
        <v>2.7083333333333334E-2</v>
      </c>
      <c r="H175" s="26" t="s">
        <v>207</v>
      </c>
      <c r="I175" s="27" t="e">
        <f>H175-G175</f>
        <v>#VALUE!</v>
      </c>
      <c r="J175" s="31" t="e">
        <f t="shared" si="50"/>
        <v>#VALUE!</v>
      </c>
      <c r="K175" s="47"/>
      <c r="L175" s="7">
        <v>2025</v>
      </c>
      <c r="M175" s="8">
        <f>IF($M$3-E175&gt;=31,VLOOKUP($M$3-E175,[1]Коэффициенты!$A$2:$B$46,2,),1)</f>
        <v>1</v>
      </c>
      <c r="O175" s="26"/>
    </row>
    <row r="176" spans="2:15" ht="15" customHeight="1" x14ac:dyDescent="0.25">
      <c r="B176" s="23"/>
      <c r="C176" s="75" t="s">
        <v>45</v>
      </c>
      <c r="D176" s="75"/>
      <c r="E176" s="75"/>
      <c r="F176" s="75"/>
      <c r="G176" s="26"/>
      <c r="H176" s="26"/>
      <c r="I176" s="27"/>
      <c r="J176" s="48"/>
      <c r="K176" s="47"/>
      <c r="L176" s="1">
        <v>2025</v>
      </c>
      <c r="M176" s="24"/>
      <c r="O176" s="26"/>
    </row>
    <row r="177" spans="2:15" ht="15" customHeight="1" x14ac:dyDescent="0.25">
      <c r="B177" s="23">
        <v>175</v>
      </c>
      <c r="C177" s="25" t="s">
        <v>58</v>
      </c>
      <c r="D177" s="25">
        <v>40</v>
      </c>
      <c r="E177" s="69">
        <v>1985</v>
      </c>
      <c r="F177" s="52" t="s">
        <v>59</v>
      </c>
      <c r="G177" s="26">
        <v>2.9166666666666664E-2</v>
      </c>
      <c r="H177" s="26">
        <v>3.8657407407407404E-2</v>
      </c>
      <c r="I177" s="27">
        <f>H177-G177</f>
        <v>9.4907407407407406E-3</v>
      </c>
      <c r="J177" s="48">
        <f>I177/M177</f>
        <v>9.1752941285994892E-3</v>
      </c>
      <c r="K177" s="47">
        <v>1</v>
      </c>
      <c r="L177" s="1">
        <v>2025</v>
      </c>
      <c r="M177" s="24">
        <f>IF($M$3-E177&gt;=31,VLOOKUP($M$3-E177,[1]Коэффициенты!$A$2:$B$46,2,),1)</f>
        <v>1.0343800000000001</v>
      </c>
      <c r="O177" s="26"/>
    </row>
    <row r="178" spans="2:15" ht="15" customHeight="1" x14ac:dyDescent="0.25">
      <c r="B178" s="23">
        <v>173</v>
      </c>
      <c r="C178" s="25" t="s">
        <v>150</v>
      </c>
      <c r="D178" s="25">
        <v>38</v>
      </c>
      <c r="E178" s="69">
        <v>1987</v>
      </c>
      <c r="F178" s="52" t="s">
        <v>50</v>
      </c>
      <c r="G178" s="26">
        <v>2.9166666666666664E-2</v>
      </c>
      <c r="H178" s="26">
        <v>4.0081018518518523E-2</v>
      </c>
      <c r="I178" s="27">
        <f>H178-G178</f>
        <v>1.0914351851851859E-2</v>
      </c>
      <c r="J178" s="48">
        <f>I178/M178</f>
        <v>1.0657297828234836E-2</v>
      </c>
      <c r="K178" s="47">
        <v>2</v>
      </c>
      <c r="L178" s="1">
        <v>2025</v>
      </c>
      <c r="M178" s="24">
        <f>IF($M$3-E178&gt;=31,VLOOKUP($M$3-E178,[1]Коэффициенты!$A$2:$B$46,2,),1)</f>
        <v>1.0241199999999999</v>
      </c>
      <c r="O178" s="26"/>
    </row>
    <row r="179" spans="2:15" ht="15" customHeight="1" x14ac:dyDescent="0.25">
      <c r="B179" s="23">
        <v>174</v>
      </c>
      <c r="C179" s="25" t="s">
        <v>157</v>
      </c>
      <c r="D179" s="25">
        <v>36</v>
      </c>
      <c r="E179" s="69">
        <v>1989</v>
      </c>
      <c r="F179" s="52" t="s">
        <v>9</v>
      </c>
      <c r="G179" s="26">
        <v>2.9166666666666664E-2</v>
      </c>
      <c r="H179" s="26">
        <v>4.0115740740740737E-2</v>
      </c>
      <c r="I179" s="27">
        <f>H179-G179</f>
        <v>1.0949074074074073E-2</v>
      </c>
      <c r="J179" s="48">
        <f>I179/M179</f>
        <v>1.0780149137095782E-2</v>
      </c>
      <c r="K179" s="47">
        <v>3</v>
      </c>
      <c r="L179" s="1">
        <v>2025</v>
      </c>
      <c r="M179" s="24">
        <f>IF($M$3-E179&gt;=31,VLOOKUP($M$3-E179,[1]Коэффициенты!$A$2:$B$46,2,),1)</f>
        <v>1.0156700000000001</v>
      </c>
      <c r="O179" s="26"/>
    </row>
    <row r="180" spans="2:15" ht="15" customHeight="1" x14ac:dyDescent="0.25">
      <c r="B180" s="23">
        <v>171</v>
      </c>
      <c r="C180" s="25" t="s">
        <v>189</v>
      </c>
      <c r="D180" s="25">
        <v>36</v>
      </c>
      <c r="E180" s="69">
        <v>1991</v>
      </c>
      <c r="F180" s="52" t="s">
        <v>10</v>
      </c>
      <c r="G180" s="26">
        <v>2.9166666666666664E-2</v>
      </c>
      <c r="H180" s="26">
        <v>4.1157407407407406E-2</v>
      </c>
      <c r="I180" s="27">
        <f>H180-G180</f>
        <v>1.1990740740740743E-2</v>
      </c>
      <c r="J180" s="48">
        <f>I180/M180</f>
        <v>1.18834333377013E-2</v>
      </c>
      <c r="K180" s="47">
        <v>4</v>
      </c>
      <c r="L180" s="1">
        <v>2025</v>
      </c>
      <c r="M180" s="24">
        <f>IF($M$3-E180&gt;=31,VLOOKUP($M$3-E180,[1]Коэффициенты!$A$2:$B$46,2,),1)</f>
        <v>1.0090300000000001</v>
      </c>
      <c r="O180" s="85"/>
    </row>
    <row r="181" spans="2:15" ht="15" customHeight="1" x14ac:dyDescent="0.25">
      <c r="B181" s="23">
        <v>172</v>
      </c>
      <c r="C181" s="25" t="s">
        <v>156</v>
      </c>
      <c r="D181" s="25">
        <v>38</v>
      </c>
      <c r="E181" s="69">
        <v>1986</v>
      </c>
      <c r="F181" s="52" t="s">
        <v>50</v>
      </c>
      <c r="G181" s="26">
        <v>2.9166666666666664E-2</v>
      </c>
      <c r="H181" s="26">
        <v>4.2708333333333327E-2</v>
      </c>
      <c r="I181" s="27">
        <f>H181-G181</f>
        <v>1.3541666666666664E-2</v>
      </c>
      <c r="J181" s="48">
        <f>I181/M181</f>
        <v>1.3159770137282719E-2</v>
      </c>
      <c r="K181" s="47">
        <v>5</v>
      </c>
      <c r="L181" s="1">
        <v>2025</v>
      </c>
      <c r="M181" s="24">
        <f>IF($M$3-E181&gt;=31,VLOOKUP($M$3-E181,[1]Коэффициенты!$A$2:$B$46,2,),1)</f>
        <v>1.02902</v>
      </c>
      <c r="O181" s="86"/>
    </row>
    <row r="182" spans="2:15" ht="15" customHeight="1" x14ac:dyDescent="0.25">
      <c r="B182" s="33"/>
      <c r="C182" s="10" t="s">
        <v>7</v>
      </c>
      <c r="D182" s="10"/>
      <c r="E182" s="10"/>
      <c r="F182" s="11"/>
      <c r="G182" s="12" t="s">
        <v>8</v>
      </c>
      <c r="H182" s="13"/>
      <c r="I182" s="3"/>
      <c r="J182" s="5"/>
      <c r="K182" s="5"/>
      <c r="L182" s="3"/>
      <c r="O182" s="86"/>
    </row>
    <row r="183" spans="2:15" ht="14.1" customHeight="1" x14ac:dyDescent="0.25">
      <c r="B183" s="33"/>
      <c r="C183" s="14"/>
      <c r="D183" s="14"/>
      <c r="E183" s="14"/>
      <c r="F183" s="15"/>
      <c r="G183" s="16"/>
      <c r="H183" s="16"/>
      <c r="I183" s="17"/>
      <c r="J183" s="5"/>
      <c r="K183" s="5"/>
      <c r="L183" s="3"/>
      <c r="O183" s="86"/>
    </row>
    <row r="184" spans="2:15" ht="14.45" customHeight="1" x14ac:dyDescent="0.25">
      <c r="B184" s="33"/>
      <c r="C184" s="28"/>
      <c r="D184" s="28"/>
      <c r="E184" s="29"/>
      <c r="F184" s="30"/>
      <c r="G184" s="72"/>
      <c r="H184" s="72"/>
      <c r="I184" s="72"/>
      <c r="J184" s="5"/>
      <c r="K184" s="5"/>
      <c r="O184" s="86"/>
    </row>
    <row r="185" spans="2:15" ht="15" customHeight="1" x14ac:dyDescent="0.25">
      <c r="F185" s="1" t="s">
        <v>114</v>
      </c>
      <c r="J185" s="5"/>
      <c r="K185" s="5"/>
      <c r="O185" s="86"/>
    </row>
    <row r="186" spans="2:15" ht="15" customHeight="1" x14ac:dyDescent="0.25">
      <c r="J186" s="5"/>
      <c r="K186" s="5"/>
      <c r="O186" s="86"/>
    </row>
    <row r="187" spans="2:15" ht="15" customHeight="1" x14ac:dyDescent="0.2">
      <c r="J187" s="5"/>
      <c r="K187" s="5"/>
    </row>
    <row r="188" spans="2:15" ht="15" customHeight="1" x14ac:dyDescent="0.2">
      <c r="J188" s="5"/>
      <c r="K188" s="5"/>
    </row>
    <row r="189" spans="2:15" ht="15" x14ac:dyDescent="0.2">
      <c r="J189" s="5"/>
      <c r="K189" s="5"/>
    </row>
    <row r="190" spans="2:15" ht="15" x14ac:dyDescent="0.2">
      <c r="J190" s="5"/>
      <c r="K190" s="5"/>
    </row>
    <row r="191" spans="2:15" ht="15" x14ac:dyDescent="0.2">
      <c r="J191" s="5"/>
      <c r="K191" s="5"/>
    </row>
    <row r="192" spans="2:15" ht="15" x14ac:dyDescent="0.2">
      <c r="J192" s="5"/>
      <c r="K192" s="5"/>
    </row>
    <row r="193" spans="1:11" ht="15" x14ac:dyDescent="0.2">
      <c r="J193" s="5"/>
      <c r="K193" s="5"/>
    </row>
    <row r="194" spans="1:11" ht="15" x14ac:dyDescent="0.2">
      <c r="J194" s="5"/>
      <c r="K194" s="5"/>
    </row>
    <row r="195" spans="1:11" ht="15" x14ac:dyDescent="0.2">
      <c r="A195" s="1">
        <f t="shared" ref="A195:A211" ca="1" si="52">RAND()</f>
        <v>0.89701745330034377</v>
      </c>
      <c r="J195" s="5"/>
      <c r="K195" s="5"/>
    </row>
    <row r="196" spans="1:11" ht="15" x14ac:dyDescent="0.2">
      <c r="A196" s="1">
        <f t="shared" ca="1" si="52"/>
        <v>0.60063590908702769</v>
      </c>
      <c r="J196" s="5"/>
      <c r="K196" s="5"/>
    </row>
    <row r="197" spans="1:11" ht="15" x14ac:dyDescent="0.2">
      <c r="A197" s="1">
        <f t="shared" ca="1" si="52"/>
        <v>0.8490304055592659</v>
      </c>
      <c r="J197" s="5"/>
      <c r="K197" s="5"/>
    </row>
    <row r="198" spans="1:11" ht="15" x14ac:dyDescent="0.2">
      <c r="A198" s="1">
        <f t="shared" ca="1" si="52"/>
        <v>0.67399093693300283</v>
      </c>
      <c r="J198" s="5"/>
      <c r="K198" s="5"/>
    </row>
    <row r="199" spans="1:11" ht="15" x14ac:dyDescent="0.2">
      <c r="A199" s="1">
        <f t="shared" ca="1" si="52"/>
        <v>0.97368411350844253</v>
      </c>
    </row>
    <row r="200" spans="1:11" ht="15" x14ac:dyDescent="0.2">
      <c r="A200" s="1">
        <f t="shared" ca="1" si="52"/>
        <v>0.14483002416228752</v>
      </c>
    </row>
    <row r="201" spans="1:11" ht="15" x14ac:dyDescent="0.2">
      <c r="A201" s="1">
        <f t="shared" ca="1" si="52"/>
        <v>0.19382553938917235</v>
      </c>
    </row>
    <row r="202" spans="1:11" ht="15" x14ac:dyDescent="0.2">
      <c r="A202" s="1">
        <f t="shared" ca="1" si="52"/>
        <v>0.52415306112171522</v>
      </c>
    </row>
    <row r="203" spans="1:11" ht="15" x14ac:dyDescent="0.2">
      <c r="A203" s="1">
        <f t="shared" ca="1" si="52"/>
        <v>0.18017369220611401</v>
      </c>
    </row>
    <row r="204" spans="1:11" ht="15" x14ac:dyDescent="0.2">
      <c r="A204" s="1">
        <f t="shared" ca="1" si="52"/>
        <v>5.9616961803304558E-2</v>
      </c>
    </row>
    <row r="205" spans="1:11" ht="15" x14ac:dyDescent="0.2">
      <c r="A205" s="1">
        <f t="shared" ca="1" si="52"/>
        <v>0.21564717212241769</v>
      </c>
    </row>
    <row r="206" spans="1:11" ht="15" x14ac:dyDescent="0.2">
      <c r="A206" s="1">
        <f t="shared" ca="1" si="52"/>
        <v>0.65413958832077146</v>
      </c>
    </row>
    <row r="207" spans="1:11" ht="15" x14ac:dyDescent="0.2">
      <c r="A207" s="1">
        <f t="shared" ca="1" si="52"/>
        <v>8.0549350704578471E-3</v>
      </c>
    </row>
    <row r="208" spans="1:11" ht="15" x14ac:dyDescent="0.2">
      <c r="A208" s="1">
        <f t="shared" ca="1" si="52"/>
        <v>0.44455852289580111</v>
      </c>
    </row>
    <row r="209" spans="1:1" ht="15" x14ac:dyDescent="0.2">
      <c r="A209" s="1">
        <f t="shared" ca="1" si="52"/>
        <v>0.36247952541534989</v>
      </c>
    </row>
    <row r="210" spans="1:1" ht="15" x14ac:dyDescent="0.2">
      <c r="A210" s="1">
        <f t="shared" ca="1" si="52"/>
        <v>0.14825779413157636</v>
      </c>
    </row>
    <row r="211" spans="1:1" ht="15" x14ac:dyDescent="0.2">
      <c r="A211" s="1">
        <f t="shared" ca="1" si="52"/>
        <v>0.23924585079862659</v>
      </c>
    </row>
    <row r="212" spans="1:1" ht="15" x14ac:dyDescent="0.2">
      <c r="A212" s="1">
        <f t="shared" ref="A212:A231" ca="1" si="53">RAND()</f>
        <v>2.243540121810772E-2</v>
      </c>
    </row>
    <row r="213" spans="1:1" ht="15" x14ac:dyDescent="0.2">
      <c r="A213" s="1">
        <f t="shared" ca="1" si="53"/>
        <v>0.19635629728347614</v>
      </c>
    </row>
    <row r="214" spans="1:1" ht="15" x14ac:dyDescent="0.2">
      <c r="A214" s="1">
        <f t="shared" ca="1" si="53"/>
        <v>0.42638002835486921</v>
      </c>
    </row>
    <row r="215" spans="1:1" ht="15" x14ac:dyDescent="0.2">
      <c r="A215" s="1">
        <f t="shared" ca="1" si="53"/>
        <v>0.36429715652565564</v>
      </c>
    </row>
    <row r="216" spans="1:1" ht="15" x14ac:dyDescent="0.2">
      <c r="A216" s="1">
        <f t="shared" ca="1" si="53"/>
        <v>0.36641893459898933</v>
      </c>
    </row>
    <row r="217" spans="1:1" ht="15" x14ac:dyDescent="0.2">
      <c r="A217" s="1">
        <f t="shared" ca="1" si="53"/>
        <v>0.92967878171785212</v>
      </c>
    </row>
    <row r="218" spans="1:1" ht="15" x14ac:dyDescent="0.2">
      <c r="A218" s="1">
        <f t="shared" ca="1" si="53"/>
        <v>0.21013096687340094</v>
      </c>
    </row>
    <row r="219" spans="1:1" ht="15" x14ac:dyDescent="0.2">
      <c r="A219" s="1">
        <f t="shared" ca="1" si="53"/>
        <v>0.53801212579387203</v>
      </c>
    </row>
    <row r="220" spans="1:1" ht="15" x14ac:dyDescent="0.2">
      <c r="A220" s="1">
        <f t="shared" ca="1" si="53"/>
        <v>7.53129984801304E-2</v>
      </c>
    </row>
    <row r="221" spans="1:1" ht="15" x14ac:dyDescent="0.2">
      <c r="A221" s="1">
        <f t="shared" ca="1" si="53"/>
        <v>0.68515289018069092</v>
      </c>
    </row>
    <row r="222" spans="1:1" ht="15" x14ac:dyDescent="0.2">
      <c r="A222" s="1">
        <f t="shared" ca="1" si="53"/>
        <v>0.65445119994310197</v>
      </c>
    </row>
    <row r="223" spans="1:1" ht="15" x14ac:dyDescent="0.2">
      <c r="A223" s="1">
        <f t="shared" ca="1" si="53"/>
        <v>0.39304438416529763</v>
      </c>
    </row>
    <row r="224" spans="1:1" ht="15" x14ac:dyDescent="0.2">
      <c r="A224" s="1">
        <f t="shared" ca="1" si="53"/>
        <v>0.18062392195917132</v>
      </c>
    </row>
    <row r="225" spans="1:1" ht="15" x14ac:dyDescent="0.2">
      <c r="A225" s="1">
        <f t="shared" ca="1" si="53"/>
        <v>0.83067563094577024</v>
      </c>
    </row>
    <row r="226" spans="1:1" ht="15" x14ac:dyDescent="0.2">
      <c r="A226" s="1">
        <f t="shared" ca="1" si="53"/>
        <v>0.42860519679836595</v>
      </c>
    </row>
    <row r="227" spans="1:1" ht="15" x14ac:dyDescent="0.2">
      <c r="A227" s="1">
        <f t="shared" ca="1" si="53"/>
        <v>0.89114484734000865</v>
      </c>
    </row>
    <row r="228" spans="1:1" ht="15" x14ac:dyDescent="0.2">
      <c r="A228" s="1">
        <f t="shared" ca="1" si="53"/>
        <v>0.534510002953824</v>
      </c>
    </row>
    <row r="229" spans="1:1" ht="15" x14ac:dyDescent="0.2">
      <c r="A229" s="1">
        <f t="shared" ca="1" si="53"/>
        <v>0.31275672998257664</v>
      </c>
    </row>
    <row r="230" spans="1:1" ht="15" x14ac:dyDescent="0.2">
      <c r="A230" s="1">
        <f t="shared" ca="1" si="53"/>
        <v>0.20277953546451699</v>
      </c>
    </row>
    <row r="231" spans="1:1" ht="15" x14ac:dyDescent="0.2">
      <c r="A231" s="1">
        <f t="shared" ca="1" si="53"/>
        <v>0.55329152612054244</v>
      </c>
    </row>
    <row r="232" spans="1:1" ht="15" x14ac:dyDescent="0.2">
      <c r="A232" s="1">
        <f t="shared" ref="A232:A245" ca="1" si="54">RAND()</f>
        <v>0.96179292316859766</v>
      </c>
    </row>
    <row r="233" spans="1:1" ht="15" x14ac:dyDescent="0.2">
      <c r="A233" s="1">
        <f t="shared" ca="1" si="54"/>
        <v>0.96433454244026584</v>
      </c>
    </row>
    <row r="234" spans="1:1" ht="15" x14ac:dyDescent="0.2">
      <c r="A234" s="1">
        <f t="shared" ca="1" si="54"/>
        <v>0.27211650065538451</v>
      </c>
    </row>
    <row r="235" spans="1:1" ht="15" x14ac:dyDescent="0.2">
      <c r="A235" s="1">
        <f t="shared" ca="1" si="54"/>
        <v>8.6131725040763718E-2</v>
      </c>
    </row>
    <row r="236" spans="1:1" ht="15" x14ac:dyDescent="0.2">
      <c r="A236" s="1">
        <f t="shared" ca="1" si="54"/>
        <v>0.43827998216414543</v>
      </c>
    </row>
    <row r="237" spans="1:1" ht="15" x14ac:dyDescent="0.2">
      <c r="A237" s="1">
        <f t="shared" ca="1" si="54"/>
        <v>0.2766614235075916</v>
      </c>
    </row>
    <row r="238" spans="1:1" ht="15" x14ac:dyDescent="0.2">
      <c r="A238" s="1">
        <f t="shared" ca="1" si="54"/>
        <v>0.46350857171434723</v>
      </c>
    </row>
    <row r="239" spans="1:1" ht="15" x14ac:dyDescent="0.2">
      <c r="A239" s="1">
        <f t="shared" ca="1" si="54"/>
        <v>0.69833653177720312</v>
      </c>
    </row>
    <row r="240" spans="1:1" ht="15" x14ac:dyDescent="0.2">
      <c r="A240" s="1">
        <f t="shared" ca="1" si="54"/>
        <v>0.12852903463942755</v>
      </c>
    </row>
    <row r="241" spans="1:1" ht="15" x14ac:dyDescent="0.2">
      <c r="A241" s="1">
        <f t="shared" ca="1" si="54"/>
        <v>0.19909938259237847</v>
      </c>
    </row>
    <row r="242" spans="1:1" ht="15" x14ac:dyDescent="0.2">
      <c r="A242" s="1">
        <f t="shared" ca="1" si="54"/>
        <v>3.3260790103625038E-2</v>
      </c>
    </row>
    <row r="243" spans="1:1" ht="15" x14ac:dyDescent="0.2">
      <c r="A243" s="1">
        <f t="shared" ca="1" si="54"/>
        <v>0.7676024698075784</v>
      </c>
    </row>
    <row r="244" spans="1:1" ht="15" x14ac:dyDescent="0.2">
      <c r="A244" s="1">
        <f t="shared" ca="1" si="54"/>
        <v>0.96487699097684931</v>
      </c>
    </row>
    <row r="245" spans="1:1" ht="15" x14ac:dyDescent="0.2">
      <c r="A245" s="1">
        <f t="shared" ca="1" si="54"/>
        <v>0.89746071332199207</v>
      </c>
    </row>
    <row r="246" spans="1:1" ht="15" x14ac:dyDescent="0.2">
      <c r="A246" s="1">
        <f t="shared" ref="A246" ca="1" si="55">RAND()</f>
        <v>0.5688273978734818</v>
      </c>
    </row>
  </sheetData>
  <sortState ref="B155:I160">
    <sortCondition ref="I155:I160"/>
  </sortState>
  <mergeCells count="28">
    <mergeCell ref="C26:F26"/>
    <mergeCell ref="C127:F127"/>
    <mergeCell ref="C70:F70"/>
    <mergeCell ref="C115:F115"/>
    <mergeCell ref="C146:F146"/>
    <mergeCell ref="B1:I1"/>
    <mergeCell ref="C4:F4"/>
    <mergeCell ref="C3:H3"/>
    <mergeCell ref="G4:I4"/>
    <mergeCell ref="C15:F15"/>
    <mergeCell ref="D6:E6"/>
    <mergeCell ref="C7:F7"/>
    <mergeCell ref="G184:I184"/>
    <mergeCell ref="B2:I2"/>
    <mergeCell ref="C58:F58"/>
    <mergeCell ref="C37:F37"/>
    <mergeCell ref="C89:F89"/>
    <mergeCell ref="C100:F100"/>
    <mergeCell ref="C161:F161"/>
    <mergeCell ref="C176:F176"/>
    <mergeCell ref="C119:F119"/>
    <mergeCell ref="D57:E57"/>
    <mergeCell ref="C139:F139"/>
    <mergeCell ref="D25:E25"/>
    <mergeCell ref="C169:F169"/>
    <mergeCell ref="D88:E88"/>
    <mergeCell ref="C154:F154"/>
    <mergeCell ref="C151:F151"/>
  </mergeCells>
  <phoneticPr fontId="0" type="noConversion"/>
  <pageMargins left="0.23622047244094491" right="0.23622047244094491" top="0.31496062992125984" bottom="0.27559055118110237" header="0.31496062992125984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СтартФиниш(030)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igorg</cp:lastModifiedBy>
  <cp:lastPrinted>2025-01-06T06:26:52Z</cp:lastPrinted>
  <dcterms:created xsi:type="dcterms:W3CDTF">2002-12-26T06:33:26Z</dcterms:created>
  <dcterms:modified xsi:type="dcterms:W3CDTF">2024-10-02T22:23:28Z</dcterms:modified>
</cp:coreProperties>
</file>